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85" windowWidth="2490" windowHeight="7665" activeTab="1"/>
  </bookViews>
  <sheets>
    <sheet name="Rekapitulácia stavby" sheetId="1" r:id="rId1"/>
    <sheet name="20170601_01 - Spevnená plocha" sheetId="2" r:id="rId2"/>
  </sheets>
  <definedNames>
    <definedName name="_xlnm.Print_Titles" localSheetId="1">'20170601_01 - Spevnená plocha'!$116:$116</definedName>
    <definedName name="_xlnm.Print_Titles" localSheetId="0">'Rekapitulácia stavby'!$85:$85</definedName>
    <definedName name="_xlnm.Print_Area" localSheetId="1">'20170601_01 - Spevnená plocha'!$C$4:$Q$70,'20170601_01 - Spevnená plocha'!$C$76:$Q$100,'20170601_01 - Spevnená plocha'!$C$106:$Q$160</definedName>
    <definedName name="_xlnm.Print_Area" localSheetId="0">'Rekapitulácia stavby'!$C$4:$AP$70,'Rekapitulácia stavby'!$C$76:$AP$92</definedName>
  </definedNames>
  <calcPr calcId="114210" fullCalcOnLoad="1" iterateCount="1"/>
</workbook>
</file>

<file path=xl/calcChain.xml><?xml version="1.0" encoding="utf-8"?>
<calcChain xmlns="http://schemas.openxmlformats.org/spreadsheetml/2006/main">
  <c r="M93" i="2"/>
  <c r="P146"/>
  <c r="P150"/>
  <c r="P140"/>
  <c r="M139"/>
  <c r="P130"/>
  <c r="P148"/>
  <c r="P129"/>
  <c r="P128"/>
  <c r="P123"/>
  <c r="P120"/>
  <c r="P124"/>
  <c r="M127"/>
  <c r="M91"/>
  <c r="P156"/>
  <c r="AN88" i="1"/>
  <c r="AN87"/>
  <c r="AN90"/>
  <c r="P161" i="2"/>
  <c r="P160"/>
  <c r="P159"/>
  <c r="P158"/>
  <c r="P157"/>
  <c r="P155"/>
  <c r="M154"/>
  <c r="P147"/>
  <c r="P138"/>
  <c r="P137"/>
  <c r="P136"/>
  <c r="P126"/>
  <c r="P125"/>
  <c r="P145"/>
  <c r="P135"/>
  <c r="P133"/>
  <c r="F6"/>
  <c r="AG92" i="1"/>
  <c r="AN92"/>
  <c r="P144" i="2"/>
  <c r="P122"/>
  <c r="P143"/>
  <c r="P142"/>
  <c r="P132"/>
  <c r="P134"/>
  <c r="M131"/>
  <c r="M92"/>
  <c r="M153"/>
  <c r="P121"/>
  <c r="M119"/>
  <c r="M90"/>
  <c r="BA88" i="1"/>
  <c r="AZ88"/>
  <c r="BI152" i="2"/>
  <c r="BH152"/>
  <c r="BG152"/>
  <c r="BE152"/>
  <c r="X152"/>
  <c r="X151"/>
  <c r="W152"/>
  <c r="W151"/>
  <c r="AD152"/>
  <c r="AD151"/>
  <c r="AB152"/>
  <c r="AB151"/>
  <c r="Z152"/>
  <c r="Z151"/>
  <c r="V152"/>
  <c r="P152"/>
  <c r="BF152"/>
  <c r="BI149"/>
  <c r="BH149"/>
  <c r="BG149"/>
  <c r="BE149"/>
  <c r="X149"/>
  <c r="W149"/>
  <c r="AD149"/>
  <c r="AB149"/>
  <c r="Z149"/>
  <c r="V149"/>
  <c r="BK149"/>
  <c r="BI146"/>
  <c r="BH146"/>
  <c r="BG146"/>
  <c r="BE146"/>
  <c r="X146"/>
  <c r="W146"/>
  <c r="AD146"/>
  <c r="AB146"/>
  <c r="Z146"/>
  <c r="V146"/>
  <c r="BK146"/>
  <c r="X131"/>
  <c r="W131"/>
  <c r="AD131"/>
  <c r="AB131"/>
  <c r="Z131"/>
  <c r="F111"/>
  <c r="F109"/>
  <c r="M30"/>
  <c r="AU88" i="1"/>
  <c r="AU87"/>
  <c r="F81" i="2"/>
  <c r="F79"/>
  <c r="O18"/>
  <c r="E18"/>
  <c r="M83"/>
  <c r="O17"/>
  <c r="O15"/>
  <c r="E15"/>
  <c r="F114"/>
  <c r="O14"/>
  <c r="O12"/>
  <c r="E12"/>
  <c r="F83"/>
  <c r="O11"/>
  <c r="M81"/>
  <c r="F108"/>
  <c r="AM83" i="1"/>
  <c r="L83"/>
  <c r="AM82"/>
  <c r="L82"/>
  <c r="L80"/>
  <c r="L78"/>
  <c r="L77"/>
  <c r="BK131" i="2"/>
  <c r="Z154"/>
  <c r="X154"/>
  <c r="P149"/>
  <c r="AD141"/>
  <c r="AD118"/>
  <c r="BB88" i="1"/>
  <c r="AB141" i="2"/>
  <c r="AB118"/>
  <c r="H38"/>
  <c r="BF88" i="1"/>
  <c r="W154" i="2"/>
  <c r="F84"/>
  <c r="H36"/>
  <c r="BD88" i="1"/>
  <c r="W141" i="2"/>
  <c r="AB154"/>
  <c r="F78"/>
  <c r="M113"/>
  <c r="H37"/>
  <c r="BE88" i="1"/>
  <c r="Z141" i="2"/>
  <c r="Z118"/>
  <c r="X141"/>
  <c r="AD154"/>
  <c r="F113"/>
  <c r="AX88" i="1"/>
  <c r="M111" i="2"/>
  <c r="BK152"/>
  <c r="BK151"/>
  <c r="M151"/>
  <c r="M95"/>
  <c r="BF149"/>
  <c r="M141"/>
  <c r="BF146"/>
  <c r="BB87" i="1"/>
  <c r="Z153" i="2"/>
  <c r="Z117"/>
  <c r="AW88" i="1"/>
  <c r="AB153" i="2"/>
  <c r="AB117"/>
  <c r="X118"/>
  <c r="BK154"/>
  <c r="M97"/>
  <c r="BD87" i="1"/>
  <c r="W153" i="2"/>
  <c r="X153"/>
  <c r="W118"/>
  <c r="BE87" i="1"/>
  <c r="BF87"/>
  <c r="W37"/>
  <c r="BK141" i="2"/>
  <c r="AD153"/>
  <c r="AD117"/>
  <c r="M118"/>
  <c r="M117"/>
  <c r="M88"/>
  <c r="M94"/>
  <c r="M96"/>
  <c r="BC88" i="1"/>
  <c r="BC87"/>
  <c r="AY87"/>
  <c r="AY88"/>
  <c r="AV88"/>
  <c r="AW87"/>
  <c r="AX87"/>
  <c r="BK118" i="2"/>
  <c r="X117"/>
  <c r="W117"/>
  <c r="BA87" i="1"/>
  <c r="W36"/>
  <c r="AZ87"/>
  <c r="W35"/>
  <c r="BK153" i="2"/>
  <c r="M89"/>
  <c r="H88"/>
  <c r="AS88" i="1"/>
  <c r="AS87"/>
  <c r="AV87"/>
  <c r="BK117" i="2"/>
  <c r="L100"/>
  <c r="M32"/>
  <c r="L40"/>
  <c r="AK31" i="1"/>
  <c r="AK39"/>
  <c r="AT88"/>
  <c r="AT87"/>
  <c r="K88" i="2"/>
</calcChain>
</file>

<file path=xl/sharedStrings.xml><?xml version="1.0" encoding="utf-8"?>
<sst xmlns="http://schemas.openxmlformats.org/spreadsheetml/2006/main" count="476" uniqueCount="222">
  <si>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</si>
  <si>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</si>
  <si>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</si>
  <si>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</si>
  <si>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</si>
  <si>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</si>
  <si>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</si>
  <si>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True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</si>
  <si>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</si>
  <si>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</si>
  <si>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</si>
  <si>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</si>
  <si>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</si>
  <si>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</si>
  <si>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</si>
  <si>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</si>
  <si>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</si>
  <si>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</si>
  <si>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</si>
  <si>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>Bratislava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</si>
  <si>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</si>
  <si>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</si>
  <si>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</si>
  <si>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</si>
  <si>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</si>
  <si>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</si>
  <si>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</si>
  <si>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0,01</t>
  </si>
  <si>
    <t>Spracovateľ:</t>
  </si>
  <si>
    <t>Poznámka:</t>
  </si>
  <si>
    <t>Náklady z rozpočtov</t>
  </si>
  <si>
    <t>Materiál</t>
  </si>
  <si>
    <t>Montáž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</si>
  <si>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</si>
  <si>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</si>
  <si>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</si>
  <si>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</si>
  <si>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</si>
  <si>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</si>
  <si>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</si>
  <si>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</si>
  <si>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</si>
  <si>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</si>
  <si>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</si>
  <si>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</si>
  <si>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</si>
  <si>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</si>
  <si>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</si>
  <si>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</si>
  <si>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</si>
  <si>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</si>
  <si>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</si>
  <si>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</si>
  <si>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</si>
  <si>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</si>
  <si>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</si>
  <si>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</si>
  <si>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</si>
  <si>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</si>
  <si>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</si>
  <si>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</si>
  <si>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</si>
  <si>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</si>
  <si>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</si>
  <si>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</si>
  <si>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</si>
  <si>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</si>
  <si>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</si>
  <si>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</si>
  <si>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</si>
  <si>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</si>
  <si>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</si>
  <si>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</si>
  <si>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</si>
  <si>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</si>
  <si>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</si>
  <si>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{5ebff16b-6bf1-46df-8806-5396bdf14d80}</t>
  </si>
  <si>
    <t>{00000000-0000-0000-0000-000000000000}</t>
  </si>
  <si>
    <t>/</t>
  </si>
  <si>
    <t>1</t>
  </si>
  <si>
    <t>{3c6d894e-fb64-452f-bbf6-2e498f3f3ebc}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</si>
  <si>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</si>
  <si>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</si>
  <si>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</si>
  <si>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</si>
  <si>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</si>
  <si>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</si>
  <si>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</si>
  <si>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</si>
  <si>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</si>
  <si>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</si>
  <si>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</si>
  <si>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</si>
  <si>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</si>
  <si>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</si>
  <si>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</si>
  <si>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</si>
  <si>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</si>
  <si>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</si>
  <si>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</si>
  <si>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</si>
  <si>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</si>
  <si>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</si>
  <si>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</si>
  <si>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</si>
  <si>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</si>
  <si>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2) Ostatné náklady</t>
  </si>
  <si>
    <t>ROZPOČET</t>
  </si>
  <si>
    <t>PČ</t>
  </si>
  <si>
    <t>Typ</t>
  </si>
  <si>
    <t>Popis</t>
  </si>
  <si>
    <t>MJ</t>
  </si>
  <si>
    <t>Množstvo</t>
  </si>
  <si>
    <t>J. materiál [EUR]</t>
  </si>
  <si>
    <t>J. montáž [EUR]</t>
  </si>
  <si>
    <t>Poznámka</t>
  </si>
  <si>
    <t>J.cena [EUR]</t>
  </si>
  <si>
    <t>Materiál celkom [EUR]</t>
  </si>
  <si>
    <t>Montáž celkom [EUR]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</si>
  <si>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</si>
  <si>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</si>
  <si>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</si>
  <si>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</si>
  <si>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</si>
  <si>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</si>
  <si>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Dodávateľ</t>
  </si>
  <si>
    <t>ROZPOCET</t>
  </si>
  <si>
    <t>K</t>
  </si>
  <si>
    <t>4</t>
  </si>
  <si>
    <t>2</t>
  </si>
  <si>
    <t>m2</t>
  </si>
  <si>
    <t>t</t>
  </si>
  <si>
    <t>979087213</t>
  </si>
  <si>
    <t>Nakladanie na dopravné prostriedky pre vodorovnú dopravu vybúraných hmôt</t>
  </si>
  <si>
    <t>1504008128</t>
  </si>
  <si>
    <t>ks</t>
  </si>
  <si>
    <t>1794469939</t>
  </si>
  <si>
    <t>-452322219</t>
  </si>
  <si>
    <t>M</t>
  </si>
  <si>
    <t>kg</t>
  </si>
  <si>
    <t>m</t>
  </si>
  <si>
    <t>998711101</t>
  </si>
  <si>
    <t>Presun hmôt pre izoláciu proti vode v objektoch výšky do 6 m</t>
  </si>
  <si>
    <t>7116x03</t>
  </si>
  <si>
    <t>111631x03</t>
  </si>
  <si>
    <t>Dichtspachtel</t>
  </si>
  <si>
    <t>7116x02</t>
  </si>
  <si>
    <t>Náter murárskou štetkou - Adhézny mostík zo stierky Sulfatexschlamme v jednej vrstve (spotreba 1,6 kg/m2)</t>
  </si>
  <si>
    <t>7116xx2</t>
  </si>
  <si>
    <t>952902110</t>
  </si>
  <si>
    <t>Prenájom kontajneru 5 m3</t>
  </si>
  <si>
    <t xml:space="preserve">  1 - Zemné práce</t>
  </si>
  <si>
    <t>162201102</t>
  </si>
  <si>
    <t>Vodorovné premiestnenie výkopku z horniny 1-4 nad 20-50m</t>
  </si>
  <si>
    <t>m3</t>
  </si>
  <si>
    <t xml:space="preserve">    5 - Komunikácie</t>
  </si>
  <si>
    <t>Kladenie betónovej dlažby komunikacií pre peších do lôžka z kameniva, veľ. do 0,09 m2 plochy od 100 do 300 m2</t>
  </si>
  <si>
    <t>596811312</t>
  </si>
  <si>
    <t>918101111</t>
  </si>
  <si>
    <t>Rezanie existujúceho asfaltového krytu alebo podkladu hĺbky nad 50 do 100 mm</t>
  </si>
  <si>
    <t>113107141</t>
  </si>
  <si>
    <t>Príplatok k cene za lepivosť pri hĺbení rýh šírky do 600 mm zapažených i nezapažených s urovnaním dna v hornine 3</t>
  </si>
  <si>
    <t>132201109</t>
  </si>
  <si>
    <t xml:space="preserve">Osadenie záhon. obrubníka betón., do lôžka z bet. pros. tr. C 10/12,5 s bočnou oporou  </t>
  </si>
  <si>
    <t>916561111</t>
  </si>
  <si>
    <t>5921952840</t>
  </si>
  <si>
    <t>Dlažba Low value Premac KLASIKO 20x10x6 cm, sivá</t>
  </si>
  <si>
    <t>Podklad zo štrkodrviny s rozprestretím a zhutnením, po zhutnení hr. 100 mm</t>
  </si>
  <si>
    <t>564831111</t>
  </si>
  <si>
    <t>Premac obrubník parkový 100x20x5 cm, sivý</t>
  </si>
  <si>
    <t>5921954660</t>
  </si>
  <si>
    <t>Odstránenie krytu v ploche do 200 m2 asfaltového, hr. vrstvy do 50 mm,  -0,09800t</t>
  </si>
  <si>
    <t>Presun hmôt pre pozemné komunikácie s krytom dláždeným (822 2.3, 822 5.3) akejkoľvek dĺžky objektu</t>
  </si>
  <si>
    <t>998223011</t>
  </si>
  <si>
    <t>979089712</t>
  </si>
  <si>
    <t>Nakladanie výkopku tr.1-4 ručne</t>
  </si>
  <si>
    <t>167101100</t>
  </si>
  <si>
    <t>Uloženie sypaniny na skládky do 100 m3</t>
  </si>
  <si>
    <t>171201201</t>
  </si>
  <si>
    <t>171209002</t>
  </si>
  <si>
    <t>Poplatok za skladovanie - zemina a kamenivo (17 05) ostatné</t>
  </si>
  <si>
    <t>Kamenivo drvené hrubé frakcia 4-8</t>
  </si>
  <si>
    <t>5834310400</t>
  </si>
  <si>
    <t>Kamenivo drvené hrubé frakcia 8-16</t>
  </si>
  <si>
    <t>5834331200</t>
  </si>
  <si>
    <t>Hĺbenie rýh šírky do 600 mm v hornine tr.3 súdržných -
ručným náradím</t>
  </si>
  <si>
    <t>132211101</t>
  </si>
  <si>
    <t>Kamenivo drvené drobné frakcia 0-4</t>
  </si>
  <si>
    <t>5834118100</t>
  </si>
  <si>
    <t>564801111</t>
  </si>
  <si>
    <t>Náter hydroizolačnou stierkou MB 2K (spotreba 2,5 kg/m2)</t>
  </si>
  <si>
    <t>111631xx2</t>
  </si>
  <si>
    <t>Hydroizolačná stierka Multi Baudicht MB 2K</t>
  </si>
  <si>
    <t>Búranie základov z betónu prostého alebo preloženého kameňom,  -2,20000t</t>
  </si>
  <si>
    <t>961043111</t>
  </si>
  <si>
    <t xml:space="preserve">    1 - Zemné práce</t>
  </si>
  <si>
    <t>Lôžko pod obrubníky, krajníky alebo obruby z dlažob. kociek z betónu prostého tr. C 16/20</t>
  </si>
  <si>
    <t xml:space="preserve">Realizácia spevnenej plochy </t>
  </si>
  <si>
    <t xml:space="preserve">Materská škola Bančíkova 2, Bratislava </t>
  </si>
  <si>
    <t>8.10.2018</t>
  </si>
  <si>
    <t>Sulfatexschlamme</t>
  </si>
  <si>
    <t>Vyrovnanie podkladu tesniacim tmelom Dichtspachtel (spotreba 5 kg/m2) tmelením</t>
  </si>
  <si>
    <t>976085311</t>
  </si>
  <si>
    <t xml:space="preserve">Vybúranie kanalizačného rámu liatinového vrátane poklopu alebo mreže,  -0,04400t   </t>
  </si>
  <si>
    <t xml:space="preserve">   2 - Zakladanie</t>
  </si>
  <si>
    <t>273351217</t>
  </si>
  <si>
    <t>273351218</t>
  </si>
  <si>
    <t xml:space="preserve">   6 - Úpravy povrchov,podlahy,osadenie</t>
  </si>
  <si>
    <t>62525051x</t>
  </si>
  <si>
    <t>Osadenie butylovej izolačnej pásky (detail pri plast. ráme)</t>
  </si>
  <si>
    <t>953171001</t>
  </si>
  <si>
    <t xml:space="preserve">Osadenie kovového predmetu, poklopu liatin.alebo oceľového vrátane rámu, hmotnosti do 50 kg  (pôvodný) </t>
  </si>
  <si>
    <t>Debnenie stien základových dosiek, zhotovenie -   šachta</t>
  </si>
  <si>
    <t xml:space="preserve">Debnenie stien základových dosiek, odstránenie-šachta </t>
  </si>
  <si>
    <t>27431361x</t>
  </si>
  <si>
    <t>Betón , prostý tr. C 16/20  -úprava šachty</t>
  </si>
  <si>
    <t>Podklad zo štrkodrviny s rozprestretím a zhutnením, po zhutnení hr. 50 mm</t>
  </si>
  <si>
    <t xml:space="preserve">    2 - Zakladanie</t>
  </si>
  <si>
    <t xml:space="preserve">    6 - Úpravy povrchov,podlahy,osadenie</t>
  </si>
  <si>
    <t xml:space="preserve">Projektant: </t>
  </si>
  <si>
    <t xml:space="preserve">Spracovateľ: </t>
  </si>
  <si>
    <t>Realizácia spevnenej plochy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</si>
</sst>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indexed="55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indexed="56"/>
      <name val="Trebuchet MS"/>
    </font>
    <font>
      <sz val="10"/>
      <color indexed="56"/>
      <name val="Trebuchet MS"/>
    </font>
    <font>
      <sz val="8"/>
      <color indexed="56"/>
      <name val="Trebuchet MS"/>
    </font>
    <font>
      <sz val="8"/>
      <color indexed="63"/>
      <name val="Trebuchet MS"/>
    </font>
    <font>
      <sz val="8"/>
      <color indexed="43"/>
      <name val="Trebuchet MS"/>
    </font>
    <font>
      <sz val="10"/>
      <name val="Trebuchet MS"/>
    </font>
    <font>
      <sz val="10"/>
      <color indexed="16"/>
      <name val="Trebuchet MS"/>
    </font>
    <font>
      <u/>
      <sz val="10"/>
      <color indexed="12"/>
      <name val="Trebuchet MS"/>
    </font>
    <font>
      <sz val="8"/>
      <color indexed="48"/>
      <name val="Trebuchet MS"/>
    </font>
    <font>
      <b/>
      <sz val="16"/>
      <name val="Trebuchet MS"/>
    </font>
    <font>
      <sz val="9"/>
      <color indexed="55"/>
      <name val="Trebuchet MS"/>
    </font>
    <font>
      <sz val="10"/>
      <color indexed="63"/>
      <name val="Trebuchet MS"/>
    </font>
    <font>
      <b/>
      <sz val="10"/>
      <name val="Trebuchet MS"/>
    </font>
    <font>
      <b/>
      <sz val="8"/>
      <color indexed="55"/>
      <name val="Trebuchet MS"/>
    </font>
    <font>
      <b/>
      <sz val="10"/>
      <color indexed="63"/>
      <name val="Trebuchet MS"/>
    </font>
    <font>
      <sz val="10"/>
      <color indexed="55"/>
      <name val="Trebuchet MS"/>
    </font>
    <font>
      <b/>
      <sz val="9"/>
      <name val="Trebuchet MS"/>
    </font>
    <font>
      <sz val="12"/>
      <color indexed="55"/>
      <name val="Trebuchet MS"/>
    </font>
    <font>
      <b/>
      <sz val="12"/>
      <color indexed="16"/>
      <name val="Trebuchet MS"/>
    </font>
    <font>
      <b/>
      <sz val="12"/>
      <color indexed="55"/>
      <name val="Trebuchet MS"/>
    </font>
    <font>
      <sz val="12"/>
      <name val="Trebuchet MS"/>
    </font>
    <font>
      <sz val="18"/>
      <color indexed="12"/>
      <name val="Wingdings 2"/>
    </font>
    <font>
      <b/>
      <sz val="11"/>
      <color indexed="56"/>
      <name val="Trebuchet MS"/>
    </font>
    <font>
      <sz val="11"/>
      <color indexed="56"/>
      <name val="Trebuchet MS"/>
    </font>
    <font>
      <sz val="11"/>
      <color indexed="55"/>
      <name val="Trebuchet MS"/>
    </font>
    <font>
      <b/>
      <sz val="12"/>
      <color indexed="16"/>
      <name val="Trebuchet MS"/>
    </font>
    <font>
      <b/>
      <sz val="12"/>
      <color indexed="16"/>
      <name val="Trebuchet MS"/>
    </font>
    <font>
      <b/>
      <sz val="8"/>
      <color indexed="16"/>
      <name val="Trebuchet MS"/>
    </font>
    <font>
      <sz val="8"/>
      <color indexed="16"/>
      <name val="Trebuchet MS"/>
    </font>
    <font>
      <b/>
      <sz val="8"/>
      <name val="Trebuchet MS"/>
    </font>
    <font>
      <i/>
      <sz val="8"/>
      <color indexed="12"/>
      <name val="Trebuchet MS"/>
    </font>
    <font>
      <sz val="9"/>
      <name val="Trebuchet MS"/>
      <family val="2"/>
      <charset val="238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3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4" fillId="0" borderId="13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3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3" fillId="3" borderId="0" xfId="0" applyFont="1" applyFill="1" applyBorder="1" applyAlignment="1">
      <alignment horizontal="left"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33" fillId="0" borderId="11" xfId="0" applyNumberFormat="1" applyFont="1" applyBorder="1" applyAlignment="1"/>
    <xf numFmtId="166" fontId="33" fillId="0" borderId="11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3" xfId="0" applyFont="1" applyBorder="1" applyAlignment="1"/>
    <xf numFmtId="167" fontId="7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0" borderId="14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4" xfId="0" applyFont="1" applyBorder="1" applyAlignment="1">
      <alignment horizontal="left" vertical="center"/>
    </xf>
    <xf numFmtId="167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horizontal="left" vertical="center"/>
    </xf>
    <xf numFmtId="49" fontId="36" fillId="0" borderId="0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3" fillId="3" borderId="9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26" xfId="0" applyFont="1" applyFill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" fontId="23" fillId="3" borderId="0" xfId="0" applyNumberFormat="1" applyFont="1" applyFill="1" applyBorder="1" applyAlignment="1">
      <alignment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3" borderId="26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7" fontId="7" fillId="0" borderId="0" xfId="0" applyNumberFormat="1" applyFont="1" applyBorder="1" applyAlignment="1"/>
    <xf numFmtId="167" fontId="7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12" fillId="2" borderId="0" xfId="1" applyFont="1" applyFill="1" applyAlignment="1" applyProtection="1">
      <alignment horizontal="center" vertical="center"/>
    </xf>
    <xf numFmtId="167" fontId="23" fillId="0" borderId="11" xfId="0" applyNumberFormat="1" applyFont="1" applyBorder="1" applyAlignment="1"/>
    <xf numFmtId="167" fontId="3" fillId="0" borderId="11" xfId="0" applyNumberFormat="1" applyFont="1" applyBorder="1" applyAlignment="1">
      <alignment vertical="center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167" fontId="0" fillId="0" borderId="27" xfId="0" applyNumberFormat="1" applyFont="1" applyBorder="1" applyAlignment="1" applyProtection="1">
      <alignment vertical="center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167" fontId="0" fillId="0" borderId="29" xfId="0" applyNumberFormat="1" applyFont="1" applyBorder="1" applyAlignment="1" applyProtection="1">
      <alignment vertical="center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049" name="Picture 1">
          <a:hlinkClick xmlns:r="http://schemas.openxmlformats.org/officeDocument/2006/relationships" r:id="rId1" tooltip="https://www.kros.s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1025" name="Picture 1">
          <a:hlinkClick xmlns:r="http://schemas.openxmlformats.org/officeDocument/2006/relationships" r:id="rId1" tooltip="https://www.kros.sk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3"/>
  <sheetViews>
    <sheetView showGridLines="0" workbookViewId="0">
      <pane ySplit="1" topLeftCell="A110" activePane="bottomLeft" state="frozen"/>
      <selection pane="bottomLeft" activeCell="AN92" sqref="AN92:AP9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8" width="25.83203125" hidden="1" customWidth="1"/>
    <col min="49" max="49" width="25" hidden="1" customWidth="1"/>
    <col min="50" max="54" width="21.6640625" hidden="1" customWidth="1"/>
    <col min="55" max="55" width="19.1640625" hidden="1" customWidth="1"/>
    <col min="56" max="56" width="25" hidden="1" customWidth="1"/>
    <col min="57" max="58" width="19.1640625" hidden="1" customWidth="1"/>
    <col min="59" max="59" width="66.5" customWidth="1"/>
    <col min="71" max="89" width="9.33203125" hidden="1" customWidth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7</v>
      </c>
    </row>
    <row r="2" spans="1:73" ht="36.950000000000003" customHeight="1">
      <c r="C2" s="158" t="s">
        <v>8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R2" s="183" t="s">
        <v>9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S2" s="18" t="s">
        <v>10</v>
      </c>
      <c r="BT2" s="18" t="s">
        <v>11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10</v>
      </c>
      <c r="BT3" s="18" t="s">
        <v>11</v>
      </c>
    </row>
    <row r="4" spans="1:73" ht="36.950000000000003" customHeight="1">
      <c r="B4" s="22"/>
      <c r="C4" s="160" t="s">
        <v>12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23"/>
      <c r="AS4" s="24" t="s">
        <v>13</v>
      </c>
      <c r="BS4" s="18" t="s">
        <v>10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25"/>
      <c r="AQ5" s="23"/>
      <c r="BS5" s="18" t="s">
        <v>10</v>
      </c>
    </row>
    <row r="6" spans="1:73" ht="36.950000000000003" customHeight="1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164" t="s">
        <v>198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25"/>
      <c r="AQ6" s="23"/>
      <c r="BS6" s="18" t="s">
        <v>10</v>
      </c>
    </row>
    <row r="7" spans="1:73" ht="14.45" customHeight="1">
      <c r="B7" s="22"/>
      <c r="C7" s="25"/>
      <c r="D7" s="29" t="s">
        <v>16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17</v>
      </c>
      <c r="AL7" s="25"/>
      <c r="AM7" s="25"/>
      <c r="AN7" s="27" t="s">
        <v>5</v>
      </c>
      <c r="AO7" s="25"/>
      <c r="AP7" s="25"/>
      <c r="AQ7" s="23"/>
      <c r="BS7" s="18" t="s">
        <v>10</v>
      </c>
    </row>
    <row r="8" spans="1:73" ht="14.45" customHeight="1">
      <c r="B8" s="22"/>
      <c r="C8" s="25"/>
      <c r="D8" s="29" t="s">
        <v>18</v>
      </c>
      <c r="E8" s="25"/>
      <c r="F8" s="25"/>
      <c r="G8" s="25"/>
      <c r="H8" s="25"/>
      <c r="I8" s="25"/>
      <c r="J8" s="25"/>
      <c r="K8" s="27" t="s">
        <v>19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20</v>
      </c>
      <c r="AL8" s="25"/>
      <c r="AM8" s="25"/>
      <c r="AN8" s="145"/>
      <c r="AO8" s="25"/>
      <c r="AP8" s="25"/>
      <c r="AQ8" s="23"/>
      <c r="BS8" s="18" t="s">
        <v>10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10</v>
      </c>
    </row>
    <row r="10" spans="1:73" ht="14.45" customHeight="1">
      <c r="B10" s="22"/>
      <c r="C10" s="25"/>
      <c r="D10" s="29" t="s">
        <v>21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22</v>
      </c>
      <c r="AL10" s="25"/>
      <c r="AM10" s="25"/>
      <c r="AN10" s="27" t="s">
        <v>5</v>
      </c>
      <c r="AO10" s="25"/>
      <c r="AP10" s="25"/>
      <c r="AQ10" s="23"/>
      <c r="BS10" s="18" t="s">
        <v>10</v>
      </c>
    </row>
    <row r="11" spans="1:73" ht="18.399999999999999" customHeight="1">
      <c r="B11" s="22"/>
      <c r="C11" s="25"/>
      <c r="D11" s="25"/>
      <c r="E11" s="27" t="s">
        <v>23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10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10</v>
      </c>
    </row>
    <row r="13" spans="1:73" ht="14.45" customHeight="1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22</v>
      </c>
      <c r="AL13" s="25"/>
      <c r="AM13" s="25"/>
      <c r="AN13" s="27" t="s">
        <v>5</v>
      </c>
      <c r="AO13" s="25"/>
      <c r="AP13" s="25"/>
      <c r="AQ13" s="23"/>
      <c r="BS13" s="18" t="s">
        <v>10</v>
      </c>
    </row>
    <row r="14" spans="1:73" ht="15">
      <c r="B14" s="22"/>
      <c r="C14" s="25"/>
      <c r="D14" s="25"/>
      <c r="E14" s="27" t="s">
        <v>23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10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5" customHeight="1">
      <c r="B16" s="22"/>
      <c r="C16" s="25"/>
      <c r="D16" s="29" t="s">
        <v>219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22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399999999999999" customHeight="1">
      <c r="B17" s="22"/>
      <c r="C17" s="25"/>
      <c r="D17" s="25"/>
      <c r="E17" s="27" t="s">
        <v>23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7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27</v>
      </c>
    </row>
    <row r="19" spans="2:71" ht="14.45" customHeight="1">
      <c r="B19" s="22"/>
      <c r="C19" s="25"/>
      <c r="D19" s="29" t="s">
        <v>220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22</v>
      </c>
      <c r="AL19" s="25"/>
      <c r="AM19" s="25"/>
      <c r="AN19" s="27" t="s">
        <v>5</v>
      </c>
      <c r="AO19" s="25"/>
      <c r="AP19" s="25"/>
      <c r="AQ19" s="23"/>
      <c r="BS19" s="18" t="s">
        <v>27</v>
      </c>
    </row>
    <row r="20" spans="2:71" ht="18.399999999999999" customHeight="1">
      <c r="B20" s="22"/>
      <c r="C20" s="25"/>
      <c r="D20" s="25"/>
      <c r="E20" s="2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5">
      <c r="B22" s="22"/>
      <c r="C22" s="25"/>
      <c r="D22" s="29" t="s">
        <v>29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>
      <c r="B23" s="22"/>
      <c r="C23" s="25"/>
      <c r="D23" s="25"/>
      <c r="E23" s="165" t="s">
        <v>5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25"/>
      <c r="AP23" s="25"/>
      <c r="AQ23" s="23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5" customHeight="1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5" customHeight="1">
      <c r="B26" s="22"/>
      <c r="C26" s="25"/>
      <c r="D26" s="31" t="s">
        <v>30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66">
        <v>0</v>
      </c>
      <c r="AL26" s="163"/>
      <c r="AM26" s="163"/>
      <c r="AN26" s="163"/>
      <c r="AO26" s="163"/>
      <c r="AP26" s="25"/>
      <c r="AQ26" s="23"/>
    </row>
    <row r="27" spans="2:71" ht="15">
      <c r="B27" s="22"/>
      <c r="C27" s="25"/>
      <c r="D27" s="25"/>
      <c r="E27" s="29" t="s">
        <v>31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67">
        <v>0</v>
      </c>
      <c r="AL27" s="167"/>
      <c r="AM27" s="167"/>
      <c r="AN27" s="167"/>
      <c r="AO27" s="167"/>
      <c r="AP27" s="25"/>
      <c r="AQ27" s="23"/>
    </row>
    <row r="28" spans="2:71" s="1" customFormat="1" ht="15">
      <c r="B28" s="32"/>
      <c r="C28" s="33"/>
      <c r="D28" s="33"/>
      <c r="E28" s="29" t="s">
        <v>32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167">
        <v>0</v>
      </c>
      <c r="AL28" s="167"/>
      <c r="AM28" s="167"/>
      <c r="AN28" s="167"/>
      <c r="AO28" s="167"/>
      <c r="AP28" s="33"/>
      <c r="AQ28" s="34"/>
    </row>
    <row r="29" spans="2:71" s="1" customFormat="1" ht="14.45" customHeight="1">
      <c r="B29" s="32"/>
      <c r="C29" s="33"/>
      <c r="D29" s="31" t="s">
        <v>33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166">
        <v>0</v>
      </c>
      <c r="AL29" s="166"/>
      <c r="AM29" s="166"/>
      <c r="AN29" s="166"/>
      <c r="AO29" s="166"/>
      <c r="AP29" s="33"/>
      <c r="AQ29" s="34"/>
    </row>
    <row r="30" spans="2:71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1" customFormat="1" ht="25.9" customHeight="1">
      <c r="B31" s="32"/>
      <c r="C31" s="33"/>
      <c r="D31" s="35" t="s">
        <v>34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156">
        <f>ROUND(AK26+AK29,2)</f>
        <v>0</v>
      </c>
      <c r="AL31" s="157"/>
      <c r="AM31" s="157"/>
      <c r="AN31" s="157"/>
      <c r="AO31" s="157"/>
      <c r="AP31" s="33"/>
      <c r="AQ31" s="34"/>
    </row>
    <row r="32" spans="2:71" s="1" customFormat="1" ht="6.95" customHeight="1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2:43" s="2" customFormat="1" ht="14.45" customHeight="1">
      <c r="B33" s="37"/>
      <c r="C33" s="38"/>
      <c r="D33" s="39" t="s">
        <v>35</v>
      </c>
      <c r="E33" s="38"/>
      <c r="F33" s="39" t="s">
        <v>36</v>
      </c>
      <c r="G33" s="38"/>
      <c r="H33" s="38"/>
      <c r="I33" s="38"/>
      <c r="J33" s="38"/>
      <c r="K33" s="38"/>
      <c r="L33" s="168">
        <v>0.2</v>
      </c>
      <c r="M33" s="169"/>
      <c r="N33" s="169"/>
      <c r="O33" s="169"/>
      <c r="P33" s="38"/>
      <c r="Q33" s="38"/>
      <c r="R33" s="38"/>
      <c r="S33" s="38"/>
      <c r="T33" s="41" t="s">
        <v>37</v>
      </c>
      <c r="U33" s="38"/>
      <c r="V33" s="38"/>
      <c r="W33" s="170">
        <v>0</v>
      </c>
      <c r="X33" s="169"/>
      <c r="Y33" s="169"/>
      <c r="Z33" s="169"/>
      <c r="AA33" s="169"/>
      <c r="AB33" s="169"/>
      <c r="AC33" s="169"/>
      <c r="AD33" s="169"/>
      <c r="AE33" s="169"/>
      <c r="AF33" s="38"/>
      <c r="AG33" s="38"/>
      <c r="AH33" s="38"/>
      <c r="AI33" s="38"/>
      <c r="AJ33" s="38"/>
      <c r="AK33" s="170">
        <v>0</v>
      </c>
      <c r="AL33" s="169"/>
      <c r="AM33" s="169"/>
      <c r="AN33" s="169"/>
      <c r="AO33" s="169"/>
      <c r="AP33" s="38"/>
      <c r="AQ33" s="42"/>
    </row>
    <row r="34" spans="2:43" s="2" customFormat="1" ht="14.45" customHeight="1">
      <c r="B34" s="37"/>
      <c r="C34" s="38"/>
      <c r="D34" s="38"/>
      <c r="E34" s="38"/>
      <c r="F34" s="39" t="s">
        <v>38</v>
      </c>
      <c r="G34" s="38"/>
      <c r="H34" s="38"/>
      <c r="I34" s="38"/>
      <c r="J34" s="38"/>
      <c r="K34" s="38"/>
      <c r="L34" s="168">
        <v>0.2</v>
      </c>
      <c r="M34" s="169"/>
      <c r="N34" s="169"/>
      <c r="O34" s="169"/>
      <c r="P34" s="38"/>
      <c r="Q34" s="38"/>
      <c r="R34" s="38"/>
      <c r="S34" s="38"/>
      <c r="T34" s="41" t="s">
        <v>37</v>
      </c>
      <c r="U34" s="38"/>
      <c r="V34" s="38"/>
      <c r="W34" s="170">
        <v>0</v>
      </c>
      <c r="X34" s="169"/>
      <c r="Y34" s="169"/>
      <c r="Z34" s="169"/>
      <c r="AA34" s="169"/>
      <c r="AB34" s="169"/>
      <c r="AC34" s="169"/>
      <c r="AD34" s="169"/>
      <c r="AE34" s="169"/>
      <c r="AF34" s="38"/>
      <c r="AG34" s="38"/>
      <c r="AH34" s="38"/>
      <c r="AI34" s="38"/>
      <c r="AJ34" s="38"/>
      <c r="AK34" s="170">
        <v>0</v>
      </c>
      <c r="AL34" s="169"/>
      <c r="AM34" s="169"/>
      <c r="AN34" s="169"/>
      <c r="AO34" s="169"/>
      <c r="AP34" s="38"/>
      <c r="AQ34" s="42"/>
    </row>
    <row r="35" spans="2:43" s="2" customFormat="1" ht="14.45" hidden="1" customHeight="1">
      <c r="B35" s="37"/>
      <c r="C35" s="38"/>
      <c r="D35" s="38"/>
      <c r="E35" s="38"/>
      <c r="F35" s="39" t="s">
        <v>39</v>
      </c>
      <c r="G35" s="38"/>
      <c r="H35" s="38"/>
      <c r="I35" s="38"/>
      <c r="J35" s="38"/>
      <c r="K35" s="38"/>
      <c r="L35" s="168">
        <v>0.2</v>
      </c>
      <c r="M35" s="169"/>
      <c r="N35" s="169"/>
      <c r="O35" s="169"/>
      <c r="P35" s="38"/>
      <c r="Q35" s="38"/>
      <c r="R35" s="38"/>
      <c r="S35" s="38"/>
      <c r="T35" s="41" t="s">
        <v>37</v>
      </c>
      <c r="U35" s="38"/>
      <c r="V35" s="38"/>
      <c r="W35" s="170">
        <f>ROUND(BD87+SUM(CF91),2)</f>
        <v>0</v>
      </c>
      <c r="X35" s="169"/>
      <c r="Y35" s="169"/>
      <c r="Z35" s="169"/>
      <c r="AA35" s="169"/>
      <c r="AB35" s="169"/>
      <c r="AC35" s="169"/>
      <c r="AD35" s="169"/>
      <c r="AE35" s="169"/>
      <c r="AF35" s="38"/>
      <c r="AG35" s="38"/>
      <c r="AH35" s="38"/>
      <c r="AI35" s="38"/>
      <c r="AJ35" s="38"/>
      <c r="AK35" s="170">
        <v>0</v>
      </c>
      <c r="AL35" s="169"/>
      <c r="AM35" s="169"/>
      <c r="AN35" s="169"/>
      <c r="AO35" s="169"/>
      <c r="AP35" s="38"/>
      <c r="AQ35" s="42"/>
    </row>
    <row r="36" spans="2:43" s="2" customFormat="1" ht="14.45" hidden="1" customHeight="1">
      <c r="B36" s="37"/>
      <c r="C36" s="38"/>
      <c r="D36" s="38"/>
      <c r="E36" s="38"/>
      <c r="F36" s="39" t="s">
        <v>40</v>
      </c>
      <c r="G36" s="38"/>
      <c r="H36" s="38"/>
      <c r="I36" s="38"/>
      <c r="J36" s="38"/>
      <c r="K36" s="38"/>
      <c r="L36" s="168">
        <v>0.2</v>
      </c>
      <c r="M36" s="169"/>
      <c r="N36" s="169"/>
      <c r="O36" s="169"/>
      <c r="P36" s="38"/>
      <c r="Q36" s="38"/>
      <c r="R36" s="38"/>
      <c r="S36" s="38"/>
      <c r="T36" s="41" t="s">
        <v>37</v>
      </c>
      <c r="U36" s="38"/>
      <c r="V36" s="38"/>
      <c r="W36" s="170">
        <f>ROUND(BE87+SUM(CG91),2)</f>
        <v>0</v>
      </c>
      <c r="X36" s="169"/>
      <c r="Y36" s="169"/>
      <c r="Z36" s="169"/>
      <c r="AA36" s="169"/>
      <c r="AB36" s="169"/>
      <c r="AC36" s="169"/>
      <c r="AD36" s="169"/>
      <c r="AE36" s="169"/>
      <c r="AF36" s="38"/>
      <c r="AG36" s="38"/>
      <c r="AH36" s="38"/>
      <c r="AI36" s="38"/>
      <c r="AJ36" s="38"/>
      <c r="AK36" s="170">
        <v>0</v>
      </c>
      <c r="AL36" s="169"/>
      <c r="AM36" s="169"/>
      <c r="AN36" s="169"/>
      <c r="AO36" s="169"/>
      <c r="AP36" s="38"/>
      <c r="AQ36" s="42"/>
    </row>
    <row r="37" spans="2:43" s="2" customFormat="1" ht="14.45" hidden="1" customHeight="1">
      <c r="B37" s="37"/>
      <c r="C37" s="38"/>
      <c r="D37" s="38"/>
      <c r="E37" s="38"/>
      <c r="F37" s="39" t="s">
        <v>41</v>
      </c>
      <c r="G37" s="38"/>
      <c r="H37" s="38"/>
      <c r="I37" s="38"/>
      <c r="J37" s="38"/>
      <c r="K37" s="38"/>
      <c r="L37" s="168">
        <v>0</v>
      </c>
      <c r="M37" s="169"/>
      <c r="N37" s="169"/>
      <c r="O37" s="169"/>
      <c r="P37" s="38"/>
      <c r="Q37" s="38"/>
      <c r="R37" s="38"/>
      <c r="S37" s="38"/>
      <c r="T37" s="41" t="s">
        <v>37</v>
      </c>
      <c r="U37" s="38"/>
      <c r="V37" s="38"/>
      <c r="W37" s="170">
        <f>ROUND(BF87+SUM(CH91),2)</f>
        <v>0</v>
      </c>
      <c r="X37" s="169"/>
      <c r="Y37" s="169"/>
      <c r="Z37" s="169"/>
      <c r="AA37" s="169"/>
      <c r="AB37" s="169"/>
      <c r="AC37" s="169"/>
      <c r="AD37" s="169"/>
      <c r="AE37" s="169"/>
      <c r="AF37" s="38"/>
      <c r="AG37" s="38"/>
      <c r="AH37" s="38"/>
      <c r="AI37" s="38"/>
      <c r="AJ37" s="38"/>
      <c r="AK37" s="170">
        <v>0</v>
      </c>
      <c r="AL37" s="169"/>
      <c r="AM37" s="169"/>
      <c r="AN37" s="169"/>
      <c r="AO37" s="169"/>
      <c r="AP37" s="38"/>
      <c r="AQ37" s="42"/>
    </row>
    <row r="38" spans="2:43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 s="1" customFormat="1" ht="25.9" customHeight="1">
      <c r="B39" s="32"/>
      <c r="C39" s="43"/>
      <c r="D39" s="44" t="s">
        <v>42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6" t="s">
        <v>43</v>
      </c>
      <c r="U39" s="45"/>
      <c r="V39" s="45"/>
      <c r="W39" s="45"/>
      <c r="X39" s="192" t="s">
        <v>44</v>
      </c>
      <c r="Y39" s="174"/>
      <c r="Z39" s="174"/>
      <c r="AA39" s="174"/>
      <c r="AB39" s="174"/>
      <c r="AC39" s="45"/>
      <c r="AD39" s="45"/>
      <c r="AE39" s="45"/>
      <c r="AF39" s="45"/>
      <c r="AG39" s="45"/>
      <c r="AH39" s="45"/>
      <c r="AI39" s="45"/>
      <c r="AJ39" s="45"/>
      <c r="AK39" s="173">
        <f>AK31*1.2</f>
        <v>0</v>
      </c>
      <c r="AL39" s="174"/>
      <c r="AM39" s="174"/>
      <c r="AN39" s="174"/>
      <c r="AO39" s="175"/>
      <c r="AP39" s="43"/>
      <c r="AQ39" s="34"/>
    </row>
    <row r="40" spans="2:43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4"/>
    </row>
    <row r="41" spans="2:4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2"/>
      <c r="C49" s="33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46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5">
      <c r="B58" s="32"/>
      <c r="C58" s="33"/>
      <c r="D58" s="52" t="s">
        <v>47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48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47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48</v>
      </c>
      <c r="AN58" s="53"/>
      <c r="AO58" s="55"/>
      <c r="AP58" s="33"/>
      <c r="AQ58" s="34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2"/>
      <c r="C60" s="33"/>
      <c r="D60" s="47" t="s">
        <v>49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50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5">
      <c r="B69" s="32"/>
      <c r="C69" s="33"/>
      <c r="D69" s="52" t="s">
        <v>47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48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47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48</v>
      </c>
      <c r="AN69" s="53"/>
      <c r="AO69" s="55"/>
      <c r="AP69" s="33"/>
      <c r="AQ69" s="34"/>
    </row>
    <row r="70" spans="2:43" s="1" customFormat="1" ht="6.95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>
      <c r="B76" s="32"/>
      <c r="C76" s="160" t="s">
        <v>51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34"/>
    </row>
    <row r="77" spans="2:43" s="3" customFormat="1" ht="14.45" customHeight="1">
      <c r="B77" s="62"/>
      <c r="C77" s="29" t="s">
        <v>14</v>
      </c>
      <c r="D77" s="63"/>
      <c r="E77" s="63"/>
      <c r="F77" s="63"/>
      <c r="G77" s="63"/>
      <c r="H77" s="63"/>
      <c r="I77" s="63"/>
      <c r="J77" s="63"/>
      <c r="K77" s="63"/>
      <c r="L77" s="63">
        <f>K5</f>
        <v>0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185" t="str">
        <f>K6</f>
        <v xml:space="preserve">Materská škola Bančíkova 2, Bratislava 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67"/>
      <c r="AQ78" s="68"/>
    </row>
    <row r="79" spans="2:43" s="1" customFormat="1" ht="6.95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>
      <c r="B80" s="32"/>
      <c r="C80" s="29" t="s">
        <v>18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Bratislava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20</v>
      </c>
      <c r="AJ80" s="33"/>
      <c r="AK80" s="33"/>
      <c r="AL80" s="33"/>
      <c r="AM80" s="146" t="s">
        <v>199</v>
      </c>
      <c r="AN80" s="33"/>
      <c r="AO80" s="33"/>
      <c r="AP80" s="33"/>
      <c r="AQ80" s="34"/>
    </row>
    <row r="81" spans="1:76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>
      <c r="B82" s="32"/>
      <c r="C82" s="29" t="s">
        <v>21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187" t="str">
        <f>IF(E17="","",E17)</f>
        <v xml:space="preserve"> </v>
      </c>
      <c r="AN82" s="187"/>
      <c r="AO82" s="187"/>
      <c r="AP82" s="187"/>
      <c r="AQ82" s="34"/>
      <c r="AS82" s="188" t="s">
        <v>52</v>
      </c>
      <c r="AT82" s="189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9"/>
    </row>
    <row r="83" spans="1:76" s="1" customFormat="1" ht="15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28</v>
      </c>
      <c r="AJ83" s="33"/>
      <c r="AK83" s="33"/>
      <c r="AL83" s="33"/>
      <c r="AM83" s="187" t="str">
        <f>IF(E20="","",E20)</f>
        <v/>
      </c>
      <c r="AN83" s="187"/>
      <c r="AO83" s="187"/>
      <c r="AP83" s="187"/>
      <c r="AQ83" s="34"/>
      <c r="AS83" s="190"/>
      <c r="AT83" s="191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70"/>
    </row>
    <row r="84" spans="1:76" s="1" customFormat="1" ht="10.9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90"/>
      <c r="AT84" s="191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70"/>
    </row>
    <row r="85" spans="1:76" s="1" customFormat="1" ht="29.25" customHeight="1">
      <c r="B85" s="32"/>
      <c r="C85" s="179" t="s">
        <v>53</v>
      </c>
      <c r="D85" s="180"/>
      <c r="E85" s="180"/>
      <c r="F85" s="180"/>
      <c r="G85" s="180"/>
      <c r="H85" s="45"/>
      <c r="I85" s="181" t="s">
        <v>54</v>
      </c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1" t="s">
        <v>55</v>
      </c>
      <c r="AH85" s="180"/>
      <c r="AI85" s="180"/>
      <c r="AJ85" s="180"/>
      <c r="AK85" s="180"/>
      <c r="AL85" s="180"/>
      <c r="AM85" s="180"/>
      <c r="AN85" s="181" t="s">
        <v>56</v>
      </c>
      <c r="AO85" s="180"/>
      <c r="AP85" s="182"/>
      <c r="AQ85" s="34"/>
      <c r="AS85" s="71" t="s">
        <v>57</v>
      </c>
      <c r="AT85" s="72" t="s">
        <v>58</v>
      </c>
      <c r="AU85" s="72" t="s">
        <v>59</v>
      </c>
      <c r="AV85" s="72" t="s">
        <v>60</v>
      </c>
      <c r="AW85" s="72" t="s">
        <v>61</v>
      </c>
      <c r="AX85" s="72" t="s">
        <v>62</v>
      </c>
      <c r="AY85" s="72" t="s">
        <v>63</v>
      </c>
      <c r="AZ85" s="72" t="s">
        <v>64</v>
      </c>
      <c r="BA85" s="72" t="s">
        <v>65</v>
      </c>
      <c r="BB85" s="72" t="s">
        <v>66</v>
      </c>
      <c r="BC85" s="72" t="s">
        <v>67</v>
      </c>
      <c r="BD85" s="72" t="s">
        <v>68</v>
      </c>
      <c r="BE85" s="72" t="s">
        <v>69</v>
      </c>
      <c r="BF85" s="73" t="s">
        <v>70</v>
      </c>
    </row>
    <row r="86" spans="1:76" s="1" customFormat="1" ht="10.9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4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9"/>
    </row>
    <row r="87" spans="1:76" s="4" customFormat="1" ht="32.450000000000003" customHeight="1">
      <c r="B87" s="65"/>
      <c r="C87" s="75" t="s">
        <v>71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171">
        <v>0</v>
      </c>
      <c r="AH87" s="171"/>
      <c r="AI87" s="171"/>
      <c r="AJ87" s="171"/>
      <c r="AK87" s="171"/>
      <c r="AL87" s="171"/>
      <c r="AM87" s="171"/>
      <c r="AN87" s="172">
        <f>AG87*1.2</f>
        <v>0</v>
      </c>
      <c r="AO87" s="172"/>
      <c r="AP87" s="172"/>
      <c r="AQ87" s="68"/>
      <c r="AS87" s="77">
        <f>ROUND(SUM(AS88:AS88),2)</f>
        <v>0</v>
      </c>
      <c r="AT87" s="78">
        <f>ROUND(SUM(AT88:AT88),2)</f>
        <v>0</v>
      </c>
      <c r="AU87" s="79">
        <f>ROUND(SUM(AU88:AU88),2)</f>
        <v>0</v>
      </c>
      <c r="AV87" s="79">
        <f>ROUND(SUM(AX87:AY87),2)</f>
        <v>0</v>
      </c>
      <c r="AW87" s="80" t="e">
        <f>ROUND(SUM(AW88:AW88),5)</f>
        <v>#REF!</v>
      </c>
      <c r="AX87" s="79">
        <f>ROUND(BB87*L33,2)</f>
        <v>0</v>
      </c>
      <c r="AY87" s="79">
        <f>ROUND(BC87*L34,2)</f>
        <v>0</v>
      </c>
      <c r="AZ87" s="79">
        <f>ROUND(BD87*L33,2)</f>
        <v>0</v>
      </c>
      <c r="BA87" s="79">
        <f>ROUND(BE87*L34,2)</f>
        <v>0</v>
      </c>
      <c r="BB87" s="79">
        <f>ROUND(SUM(BB88:BB88),2)</f>
        <v>0</v>
      </c>
      <c r="BC87" s="79">
        <f>ROUND(SUM(BC88:BC88),2)</f>
        <v>0</v>
      </c>
      <c r="BD87" s="79">
        <f>ROUND(SUM(BD88:BD88),2)</f>
        <v>0</v>
      </c>
      <c r="BE87" s="79">
        <f>ROUND(SUM(BE88:BE88),2)</f>
        <v>0</v>
      </c>
      <c r="BF87" s="81">
        <f>ROUND(SUM(BF88:BF88),2)</f>
        <v>0</v>
      </c>
      <c r="BS87" s="82" t="s">
        <v>72</v>
      </c>
      <c r="BT87" s="82" t="s">
        <v>73</v>
      </c>
      <c r="BU87" s="83" t="s">
        <v>74</v>
      </c>
      <c r="BV87" s="82" t="s">
        <v>75</v>
      </c>
      <c r="BW87" s="82" t="s">
        <v>76</v>
      </c>
      <c r="BX87" s="82" t="s">
        <v>77</v>
      </c>
    </row>
    <row r="88" spans="1:76" s="5" customFormat="1" ht="37.5" customHeight="1">
      <c r="A88" s="84" t="s">
        <v>78</v>
      </c>
      <c r="B88" s="85"/>
      <c r="C88" s="86"/>
      <c r="D88" s="178">
        <v>1</v>
      </c>
      <c r="E88" s="178"/>
      <c r="F88" s="178"/>
      <c r="G88" s="178"/>
      <c r="H88" s="178"/>
      <c r="I88" s="87"/>
      <c r="J88" s="178" t="s">
        <v>221</v>
      </c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6">
        <v>0</v>
      </c>
      <c r="AH88" s="177"/>
      <c r="AI88" s="177"/>
      <c r="AJ88" s="177"/>
      <c r="AK88" s="177"/>
      <c r="AL88" s="177"/>
      <c r="AM88" s="177"/>
      <c r="AN88" s="176">
        <f>AG88*1.2</f>
        <v>0</v>
      </c>
      <c r="AO88" s="177"/>
      <c r="AP88" s="177"/>
      <c r="AQ88" s="88"/>
      <c r="AS88" s="89">
        <f ca="1">'20170601_01 - Spevnená plocha'!M28</f>
        <v>0</v>
      </c>
      <c r="AT88" s="90">
        <f ca="1">'20170601_01 - Spevnená plocha'!M29</f>
        <v>0</v>
      </c>
      <c r="AU88" s="90">
        <f ca="1">'20170601_01 - Spevnená plocha'!M30</f>
        <v>0</v>
      </c>
      <c r="AV88" s="90">
        <f ca="1">ROUND(SUM(AX88:AY88),2)</f>
        <v>0</v>
      </c>
      <c r="AW88" s="91" t="e">
        <f ca="1">'20170601_01 - Spevnená plocha'!Z117</f>
        <v>#REF!</v>
      </c>
      <c r="AX88" s="90">
        <f ca="1">'20170601_01 - Spevnená plocha'!M34</f>
        <v>0</v>
      </c>
      <c r="AY88" s="90">
        <f ca="1">'20170601_01 - Spevnená plocha'!M35</f>
        <v>0</v>
      </c>
      <c r="AZ88" s="90">
        <f ca="1">'20170601_01 - Spevnená plocha'!M36</f>
        <v>0</v>
      </c>
      <c r="BA88" s="90">
        <f ca="1">'20170601_01 - Spevnená plocha'!M37</f>
        <v>0</v>
      </c>
      <c r="BB88" s="90">
        <f ca="1">'20170601_01 - Spevnená plocha'!H34</f>
        <v>0</v>
      </c>
      <c r="BC88" s="90">
        <f ca="1">'20170601_01 - Spevnená plocha'!H35</f>
        <v>0</v>
      </c>
      <c r="BD88" s="90">
        <f ca="1">'20170601_01 - Spevnená plocha'!H36</f>
        <v>0</v>
      </c>
      <c r="BE88" s="90">
        <f ca="1">'20170601_01 - Spevnená plocha'!H37</f>
        <v>0</v>
      </c>
      <c r="BF88" s="92">
        <f ca="1">'20170601_01 - Spevnená plocha'!H38</f>
        <v>0</v>
      </c>
      <c r="BT88" s="93" t="s">
        <v>79</v>
      </c>
      <c r="BV88" s="93" t="s">
        <v>75</v>
      </c>
      <c r="BW88" s="93" t="s">
        <v>80</v>
      </c>
      <c r="BX88" s="93" t="s">
        <v>76</v>
      </c>
    </row>
    <row r="89" spans="1:76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76" s="1" customFormat="1" ht="30" customHeight="1">
      <c r="B90" s="32"/>
      <c r="C90" s="75" t="s">
        <v>81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172">
        <v>0</v>
      </c>
      <c r="AH90" s="172"/>
      <c r="AI90" s="172"/>
      <c r="AJ90" s="172"/>
      <c r="AK90" s="172"/>
      <c r="AL90" s="172"/>
      <c r="AM90" s="172"/>
      <c r="AN90" s="172">
        <f>AG90*1.2</f>
        <v>0</v>
      </c>
      <c r="AO90" s="172"/>
      <c r="AP90" s="172"/>
      <c r="AQ90" s="34"/>
      <c r="AS90" s="71" t="s">
        <v>82</v>
      </c>
      <c r="AT90" s="72" t="s">
        <v>83</v>
      </c>
      <c r="AU90" s="72" t="s">
        <v>35</v>
      </c>
      <c r="AV90" s="73" t="s">
        <v>60</v>
      </c>
    </row>
    <row r="91" spans="1:76" s="1" customFormat="1" ht="10.9" customHeight="1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4"/>
      <c r="AS91" s="94"/>
      <c r="AT91" s="53"/>
      <c r="AU91" s="53"/>
      <c r="AV91" s="55"/>
    </row>
    <row r="92" spans="1:76" s="1" customFormat="1" ht="30" customHeight="1">
      <c r="B92" s="32"/>
      <c r="C92" s="95" t="s">
        <v>84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193">
        <f>AG87+AG90</f>
        <v>0</v>
      </c>
      <c r="AH92" s="193"/>
      <c r="AI92" s="193"/>
      <c r="AJ92" s="193"/>
      <c r="AK92" s="193"/>
      <c r="AL92" s="193"/>
      <c r="AM92" s="193"/>
      <c r="AN92" s="193">
        <f>AG92*1.2</f>
        <v>0</v>
      </c>
      <c r="AO92" s="193"/>
      <c r="AP92" s="193"/>
      <c r="AQ92" s="34"/>
    </row>
    <row r="93" spans="1:76" s="1" customFormat="1" ht="6.95" customHeight="1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8"/>
    </row>
  </sheetData>
  <mergeCells count="47">
    <mergeCell ref="AG90:AM90"/>
    <mergeCell ref="AN90:AP90"/>
    <mergeCell ref="AG92:AM92"/>
    <mergeCell ref="AN92:AP92"/>
    <mergeCell ref="AR2:BG2"/>
    <mergeCell ref="C76:AP76"/>
    <mergeCell ref="L78:AO78"/>
    <mergeCell ref="AM82:AP82"/>
    <mergeCell ref="AS82:AT84"/>
    <mergeCell ref="AM83:AP83"/>
    <mergeCell ref="L37:O37"/>
    <mergeCell ref="W37:AE37"/>
    <mergeCell ref="AK37:AO37"/>
    <mergeCell ref="X39:AB39"/>
    <mergeCell ref="AN88:AP88"/>
    <mergeCell ref="AG88:AM88"/>
    <mergeCell ref="D88:H88"/>
    <mergeCell ref="J88:AF88"/>
    <mergeCell ref="C85:G85"/>
    <mergeCell ref="I85:AF85"/>
    <mergeCell ref="AG85:AM85"/>
    <mergeCell ref="AN85:AP85"/>
    <mergeCell ref="AG87:AM87"/>
    <mergeCell ref="AN87:AP87"/>
    <mergeCell ref="AK39:AO39"/>
    <mergeCell ref="L35:O35"/>
    <mergeCell ref="W35:AE35"/>
    <mergeCell ref="AK35:AO35"/>
    <mergeCell ref="L36:O36"/>
    <mergeCell ref="W36:AE36"/>
    <mergeCell ref="AK36:AO36"/>
    <mergeCell ref="L33:O33"/>
    <mergeCell ref="W33:AE33"/>
    <mergeCell ref="AK33:AO33"/>
    <mergeCell ref="L34:O34"/>
    <mergeCell ref="W34:AE34"/>
    <mergeCell ref="AK34:AO34"/>
    <mergeCell ref="AK31:AO31"/>
    <mergeCell ref="C2:AP2"/>
    <mergeCell ref="C4:AP4"/>
    <mergeCell ref="K5:AO5"/>
    <mergeCell ref="K6:AO6"/>
    <mergeCell ref="E23:AN23"/>
    <mergeCell ref="AK26:AO26"/>
    <mergeCell ref="AK27:AO27"/>
    <mergeCell ref="AK28:AO28"/>
    <mergeCell ref="AK29:AO29"/>
  </mergeCells>
  <phoneticPr fontId="0" type="noConversion"/>
  <hyperlinks>
    <hyperlink ref="K1:S1" location="C2" display="1) Súhrnný list stavby"/>
    <hyperlink ref="W1:AF1" location="C87" display="2) Rekapitulácia objektov"/>
    <hyperlink ref="A88" location="'20170601_01 - Stavebné úp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1"/>
  <sheetViews>
    <sheetView showGridLines="0" tabSelected="1" workbookViewId="0">
      <pane ySplit="1" topLeftCell="A144" activePane="bottomLeft" state="frozen"/>
      <selection pane="bottomLeft" activeCell="P164" sqref="P16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customWidth="1"/>
    <col min="21" max="21" width="16.33203125" customWidth="1"/>
    <col min="22" max="24" width="20" customWidth="1"/>
    <col min="25" max="25" width="12.33203125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6" ht="21.75" customHeight="1">
      <c r="A1" s="96"/>
      <c r="B1" s="12"/>
      <c r="C1" s="12"/>
      <c r="D1" s="13" t="s">
        <v>1</v>
      </c>
      <c r="E1" s="12"/>
      <c r="F1" s="14" t="s">
        <v>85</v>
      </c>
      <c r="G1" s="14"/>
      <c r="H1" s="219" t="s">
        <v>86</v>
      </c>
      <c r="I1" s="219"/>
      <c r="J1" s="219"/>
      <c r="K1" s="219"/>
      <c r="L1" s="14" t="s">
        <v>87</v>
      </c>
      <c r="M1" s="12"/>
      <c r="N1" s="12"/>
      <c r="O1" s="13" t="s">
        <v>88</v>
      </c>
      <c r="P1" s="12"/>
      <c r="Q1" s="12"/>
      <c r="R1" s="12"/>
      <c r="S1" s="14" t="s">
        <v>89</v>
      </c>
      <c r="T1" s="14"/>
      <c r="U1" s="96"/>
      <c r="V1" s="9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58" t="s">
        <v>8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T2" s="18" t="s">
        <v>80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73</v>
      </c>
    </row>
    <row r="4" spans="1:66" ht="36.950000000000003" customHeight="1">
      <c r="B4" s="22"/>
      <c r="C4" s="160" t="s">
        <v>90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23"/>
      <c r="T4" s="24" t="s">
        <v>13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15</v>
      </c>
      <c r="E6" s="25"/>
      <c r="F6" s="201" t="str">
        <f ca="1">'Rekapitulácia stavby'!K6</f>
        <v xml:space="preserve">Materská škola Bančíkova 2, Bratislava </v>
      </c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5"/>
      <c r="R6" s="23"/>
    </row>
    <row r="7" spans="1:66" s="1" customFormat="1" ht="32.85" customHeight="1">
      <c r="B7" s="32"/>
      <c r="C7" s="33"/>
      <c r="D7" s="28" t="s">
        <v>91</v>
      </c>
      <c r="E7" s="33"/>
      <c r="F7" s="164" t="s">
        <v>197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33"/>
      <c r="R7" s="34"/>
    </row>
    <row r="8" spans="1:66" s="1" customFormat="1" ht="14.45" customHeight="1">
      <c r="B8" s="32"/>
      <c r="C8" s="33"/>
      <c r="D8" s="29" t="s">
        <v>16</v>
      </c>
      <c r="E8" s="33"/>
      <c r="F8" s="27" t="s">
        <v>5</v>
      </c>
      <c r="G8" s="33"/>
      <c r="H8" s="33"/>
      <c r="I8" s="33"/>
      <c r="J8" s="33"/>
      <c r="K8" s="33"/>
      <c r="L8" s="33"/>
      <c r="M8" s="29" t="s">
        <v>17</v>
      </c>
      <c r="N8" s="33"/>
      <c r="O8" s="27" t="s">
        <v>5</v>
      </c>
      <c r="P8" s="33"/>
      <c r="Q8" s="33"/>
      <c r="R8" s="34"/>
    </row>
    <row r="9" spans="1:66" s="1" customFormat="1" ht="14.45" customHeight="1">
      <c r="B9" s="32"/>
      <c r="C9" s="33"/>
      <c r="D9" s="29" t="s">
        <v>18</v>
      </c>
      <c r="E9" s="33"/>
      <c r="F9" s="27" t="s">
        <v>19</v>
      </c>
      <c r="G9" s="33"/>
      <c r="H9" s="33"/>
      <c r="I9" s="33"/>
      <c r="J9" s="33"/>
      <c r="K9" s="33"/>
      <c r="L9" s="33"/>
      <c r="M9" s="29" t="s">
        <v>20</v>
      </c>
      <c r="N9" s="33"/>
      <c r="O9" s="204">
        <v>43381</v>
      </c>
      <c r="P9" s="204"/>
      <c r="Q9" s="33"/>
      <c r="R9" s="34"/>
    </row>
    <row r="10" spans="1:66" s="1" customFormat="1" ht="10.9" customHeight="1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5" customHeight="1">
      <c r="B11" s="32"/>
      <c r="C11" s="33"/>
      <c r="D11" s="29" t="s">
        <v>21</v>
      </c>
      <c r="E11" s="33"/>
      <c r="F11" s="33"/>
      <c r="G11" s="33"/>
      <c r="H11" s="33"/>
      <c r="I11" s="33"/>
      <c r="J11" s="33"/>
      <c r="K11" s="33"/>
      <c r="L11" s="33"/>
      <c r="M11" s="29" t="s">
        <v>22</v>
      </c>
      <c r="N11" s="33"/>
      <c r="O11" s="162" t="str">
        <f ca="1">IF('Rekapitulácia stavby'!AN10="","",'Rekapitulácia stavby'!AN10)</f>
        <v/>
      </c>
      <c r="P11" s="162"/>
      <c r="Q11" s="33"/>
      <c r="R11" s="34"/>
    </row>
    <row r="12" spans="1:66" s="1" customFormat="1" ht="18" customHeight="1">
      <c r="B12" s="32"/>
      <c r="C12" s="33"/>
      <c r="D12" s="33"/>
      <c r="E12" s="27" t="str">
        <f ca="1">IF('Rekapitulácia stavby'!E11="","",'Rekapitulácia stavby'!E11)</f>
        <v xml:space="preserve"> </v>
      </c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62" t="str">
        <f ca="1">IF('Rekapitulácia stavby'!AN11="","",'Rekapitulácia stavby'!AN11)</f>
        <v/>
      </c>
      <c r="P12" s="162"/>
      <c r="Q12" s="33"/>
      <c r="R12" s="34"/>
    </row>
    <row r="13" spans="1:66" s="1" customFormat="1" ht="6.95" customHeight="1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5" customHeight="1">
      <c r="B14" s="32"/>
      <c r="C14" s="33"/>
      <c r="D14" s="29" t="s">
        <v>25</v>
      </c>
      <c r="E14" s="33"/>
      <c r="F14" s="33"/>
      <c r="G14" s="33"/>
      <c r="H14" s="33"/>
      <c r="I14" s="33"/>
      <c r="J14" s="33"/>
      <c r="K14" s="33"/>
      <c r="L14" s="33"/>
      <c r="M14" s="29" t="s">
        <v>22</v>
      </c>
      <c r="N14" s="33"/>
      <c r="O14" s="162" t="str">
        <f ca="1">IF('Rekapitulácia stavby'!AN13="","",'Rekapitulácia stavby'!AN13)</f>
        <v/>
      </c>
      <c r="P14" s="162"/>
      <c r="Q14" s="33"/>
      <c r="R14" s="34"/>
    </row>
    <row r="15" spans="1:66" s="1" customFormat="1" ht="18" customHeight="1">
      <c r="B15" s="32"/>
      <c r="C15" s="33"/>
      <c r="D15" s="33"/>
      <c r="E15" s="27" t="str">
        <f ca="1">IF('Rekapitulácia stavby'!E14="","",'Rekapitulácia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62" t="str">
        <f ca="1">IF('Rekapitulácia stavby'!AN14="","",'Rekapitulácia stavby'!AN14)</f>
        <v/>
      </c>
      <c r="P15" s="162"/>
      <c r="Q15" s="33"/>
      <c r="R15" s="34"/>
    </row>
    <row r="16" spans="1:66" s="1" customFormat="1" ht="6.95" customHeight="1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5" customHeight="1">
      <c r="B17" s="32"/>
      <c r="C17" s="33"/>
      <c r="D17" s="29" t="s">
        <v>219</v>
      </c>
      <c r="E17" s="33"/>
      <c r="F17" s="33"/>
      <c r="G17" s="33"/>
      <c r="H17" s="33"/>
      <c r="I17" s="33"/>
      <c r="J17" s="33"/>
      <c r="K17" s="33"/>
      <c r="L17" s="33"/>
      <c r="M17" s="29" t="s">
        <v>22</v>
      </c>
      <c r="N17" s="33"/>
      <c r="O17" s="162" t="str">
        <f ca="1">IF('Rekapitulácia stavby'!AN16="","",'Rekapitulácia stavby'!AN16)</f>
        <v/>
      </c>
      <c r="P17" s="162"/>
      <c r="Q17" s="33"/>
      <c r="R17" s="34"/>
    </row>
    <row r="18" spans="2:18" s="1" customFormat="1" ht="18" customHeight="1">
      <c r="B18" s="32"/>
      <c r="C18" s="33"/>
      <c r="D18" s="33"/>
      <c r="E18" s="27" t="str">
        <f ca="1">IF('Rekapitulácia stavby'!E17="","",'Rekapitulácia stavby'!E17)</f>
        <v xml:space="preserve"> </v>
      </c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62" t="str">
        <f ca="1">IF('Rekapitulácia stavby'!AN17="","",'Rekapitulácia stavby'!AN17)</f>
        <v/>
      </c>
      <c r="P18" s="162"/>
      <c r="Q18" s="33"/>
      <c r="R18" s="34"/>
    </row>
    <row r="19" spans="2:18" s="1" customFormat="1" ht="6.95" customHeight="1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5" customHeight="1">
      <c r="B20" s="32"/>
      <c r="C20" s="33"/>
      <c r="D20" s="29" t="s">
        <v>220</v>
      </c>
      <c r="E20" s="33"/>
      <c r="F20" s="33"/>
      <c r="G20" s="33"/>
      <c r="H20" s="33"/>
      <c r="I20" s="33"/>
      <c r="J20" s="33"/>
      <c r="K20" s="33"/>
      <c r="L20" s="33"/>
      <c r="M20" s="29" t="s">
        <v>22</v>
      </c>
      <c r="N20" s="33"/>
      <c r="O20" s="162" t="s">
        <v>5</v>
      </c>
      <c r="P20" s="162"/>
      <c r="Q20" s="33"/>
      <c r="R20" s="34"/>
    </row>
    <row r="21" spans="2:18" s="1" customFormat="1" ht="18" customHeight="1">
      <c r="B21" s="32"/>
      <c r="C21" s="33"/>
      <c r="D21" s="33"/>
      <c r="E21" s="27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62" t="s">
        <v>5</v>
      </c>
      <c r="P21" s="162"/>
      <c r="Q21" s="33"/>
      <c r="R21" s="34"/>
    </row>
    <row r="22" spans="2:18" s="1" customFormat="1" ht="6.95" customHeight="1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5" customHeight="1">
      <c r="B23" s="32"/>
      <c r="C23" s="33"/>
      <c r="D23" s="29" t="s">
        <v>29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>
      <c r="B24" s="32"/>
      <c r="C24" s="33"/>
      <c r="D24" s="33"/>
      <c r="E24" s="165" t="s">
        <v>5</v>
      </c>
      <c r="F24" s="165"/>
      <c r="G24" s="165"/>
      <c r="H24" s="165"/>
      <c r="I24" s="165"/>
      <c r="J24" s="165"/>
      <c r="K24" s="165"/>
      <c r="L24" s="165"/>
      <c r="M24" s="33"/>
      <c r="N24" s="33"/>
      <c r="O24" s="33"/>
      <c r="P24" s="33"/>
      <c r="Q24" s="33"/>
      <c r="R24" s="34"/>
    </row>
    <row r="25" spans="2:18" s="1" customFormat="1" ht="6.95" customHeight="1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5" customHeight="1">
      <c r="B27" s="32"/>
      <c r="C27" s="33"/>
      <c r="D27" s="97" t="s">
        <v>92</v>
      </c>
      <c r="E27" s="33"/>
      <c r="F27" s="33"/>
      <c r="G27" s="33"/>
      <c r="H27" s="33"/>
      <c r="I27" s="33"/>
      <c r="J27" s="33"/>
      <c r="K27" s="33"/>
      <c r="L27" s="33"/>
      <c r="M27" s="166">
        <v>0</v>
      </c>
      <c r="N27" s="166"/>
      <c r="O27" s="166"/>
      <c r="P27" s="166"/>
      <c r="Q27" s="33"/>
      <c r="R27" s="34"/>
    </row>
    <row r="28" spans="2:18" s="1" customFormat="1" ht="15">
      <c r="B28" s="32"/>
      <c r="C28" s="33"/>
      <c r="D28" s="33"/>
      <c r="E28" s="29" t="s">
        <v>31</v>
      </c>
      <c r="F28" s="33"/>
      <c r="G28" s="33"/>
      <c r="H28" s="33"/>
      <c r="I28" s="33"/>
      <c r="J28" s="33"/>
      <c r="K28" s="33"/>
      <c r="L28" s="33"/>
      <c r="M28" s="167">
        <v>0</v>
      </c>
      <c r="N28" s="167"/>
      <c r="O28" s="167"/>
      <c r="P28" s="167"/>
      <c r="Q28" s="33"/>
      <c r="R28" s="34"/>
    </row>
    <row r="29" spans="2:18" s="1" customFormat="1" ht="15">
      <c r="B29" s="32"/>
      <c r="C29" s="33"/>
      <c r="D29" s="33"/>
      <c r="E29" s="29" t="s">
        <v>32</v>
      </c>
      <c r="F29" s="33"/>
      <c r="G29" s="33"/>
      <c r="H29" s="33"/>
      <c r="I29" s="33"/>
      <c r="J29" s="33"/>
      <c r="K29" s="33"/>
      <c r="L29" s="33"/>
      <c r="M29" s="167">
        <v>0</v>
      </c>
      <c r="N29" s="167"/>
      <c r="O29" s="167"/>
      <c r="P29" s="167"/>
      <c r="Q29" s="33"/>
      <c r="R29" s="34"/>
    </row>
    <row r="30" spans="2:18" s="1" customFormat="1" ht="14.45" customHeight="1">
      <c r="B30" s="32"/>
      <c r="C30" s="33"/>
      <c r="D30" s="31" t="s">
        <v>93</v>
      </c>
      <c r="E30" s="33"/>
      <c r="F30" s="33"/>
      <c r="G30" s="33"/>
      <c r="H30" s="33"/>
      <c r="I30" s="33"/>
      <c r="J30" s="33"/>
      <c r="K30" s="33"/>
      <c r="L30" s="33"/>
      <c r="M30" s="166">
        <f>M98</f>
        <v>0</v>
      </c>
      <c r="N30" s="166"/>
      <c r="O30" s="166"/>
      <c r="P30" s="166"/>
      <c r="Q30" s="33"/>
      <c r="R30" s="34"/>
    </row>
    <row r="31" spans="2:18" s="1" customFormat="1" ht="6.95" customHeight="1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4"/>
    </row>
    <row r="32" spans="2:18" s="1" customFormat="1" ht="25.35" customHeight="1">
      <c r="B32" s="32"/>
      <c r="C32" s="33"/>
      <c r="D32" s="98" t="s">
        <v>34</v>
      </c>
      <c r="E32" s="33"/>
      <c r="F32" s="33"/>
      <c r="G32" s="33"/>
      <c r="H32" s="33"/>
      <c r="I32" s="33"/>
      <c r="J32" s="33"/>
      <c r="K32" s="33"/>
      <c r="L32" s="33"/>
      <c r="M32" s="205">
        <f>ROUND(M27+M30,2)</f>
        <v>0</v>
      </c>
      <c r="N32" s="203"/>
      <c r="O32" s="203"/>
      <c r="P32" s="203"/>
      <c r="Q32" s="33"/>
      <c r="R32" s="34"/>
    </row>
    <row r="33" spans="2:18" s="1" customFormat="1" ht="6.95" customHeight="1">
      <c r="B33" s="32"/>
      <c r="C33" s="33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33"/>
      <c r="R33" s="34"/>
    </row>
    <row r="34" spans="2:18" s="1" customFormat="1" ht="14.45" customHeight="1">
      <c r="B34" s="32"/>
      <c r="C34" s="33"/>
      <c r="D34" s="39" t="s">
        <v>35</v>
      </c>
      <c r="E34" s="39" t="s">
        <v>36</v>
      </c>
      <c r="F34" s="40">
        <v>0.2</v>
      </c>
      <c r="G34" s="99" t="s">
        <v>37</v>
      </c>
      <c r="H34" s="206">
        <v>0</v>
      </c>
      <c r="I34" s="203"/>
      <c r="J34" s="203"/>
      <c r="K34" s="33"/>
      <c r="L34" s="33"/>
      <c r="M34" s="206">
        <v>0</v>
      </c>
      <c r="N34" s="203"/>
      <c r="O34" s="203"/>
      <c r="P34" s="203"/>
      <c r="Q34" s="33"/>
      <c r="R34" s="34"/>
    </row>
    <row r="35" spans="2:18" s="1" customFormat="1" ht="14.45" customHeight="1">
      <c r="B35" s="32"/>
      <c r="C35" s="33"/>
      <c r="D35" s="33"/>
      <c r="E35" s="39" t="s">
        <v>38</v>
      </c>
      <c r="F35" s="40">
        <v>0.2</v>
      </c>
      <c r="G35" s="99" t="s">
        <v>37</v>
      </c>
      <c r="H35" s="206">
        <v>0</v>
      </c>
      <c r="I35" s="203"/>
      <c r="J35" s="203"/>
      <c r="K35" s="33"/>
      <c r="L35" s="33"/>
      <c r="M35" s="206">
        <v>0</v>
      </c>
      <c r="N35" s="203"/>
      <c r="O35" s="203"/>
      <c r="P35" s="203"/>
      <c r="Q35" s="33"/>
      <c r="R35" s="34"/>
    </row>
    <row r="36" spans="2:18" s="1" customFormat="1" ht="14.45" hidden="1" customHeight="1">
      <c r="B36" s="32"/>
      <c r="C36" s="33"/>
      <c r="D36" s="33"/>
      <c r="E36" s="39" t="s">
        <v>39</v>
      </c>
      <c r="F36" s="40">
        <v>0.2</v>
      </c>
      <c r="G36" s="99" t="s">
        <v>37</v>
      </c>
      <c r="H36" s="206">
        <f>ROUND((SUM(BG98:BG99)+SUM(BG117:BG160)), 2)</f>
        <v>0</v>
      </c>
      <c r="I36" s="203"/>
      <c r="J36" s="203"/>
      <c r="K36" s="33"/>
      <c r="L36" s="33"/>
      <c r="M36" s="206">
        <v>0</v>
      </c>
      <c r="N36" s="203"/>
      <c r="O36" s="203"/>
      <c r="P36" s="203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40</v>
      </c>
      <c r="F37" s="40">
        <v>0.2</v>
      </c>
      <c r="G37" s="99" t="s">
        <v>37</v>
      </c>
      <c r="H37" s="206">
        <f>ROUND((SUM(BH98:BH99)+SUM(BH117:BH160)), 2)</f>
        <v>0</v>
      </c>
      <c r="I37" s="203"/>
      <c r="J37" s="203"/>
      <c r="K37" s="33"/>
      <c r="L37" s="33"/>
      <c r="M37" s="206">
        <v>0</v>
      </c>
      <c r="N37" s="203"/>
      <c r="O37" s="203"/>
      <c r="P37" s="203"/>
      <c r="Q37" s="33"/>
      <c r="R37" s="34"/>
    </row>
    <row r="38" spans="2:18" s="1" customFormat="1" ht="14.45" hidden="1" customHeight="1">
      <c r="B38" s="32"/>
      <c r="C38" s="33"/>
      <c r="D38" s="33"/>
      <c r="E38" s="39" t="s">
        <v>41</v>
      </c>
      <c r="F38" s="40">
        <v>0</v>
      </c>
      <c r="G38" s="99" t="s">
        <v>37</v>
      </c>
      <c r="H38" s="206">
        <f>ROUND((SUM(BI98:BI99)+SUM(BI117:BI160)), 2)</f>
        <v>0</v>
      </c>
      <c r="I38" s="203"/>
      <c r="J38" s="203"/>
      <c r="K38" s="33"/>
      <c r="L38" s="33"/>
      <c r="M38" s="206">
        <v>0</v>
      </c>
      <c r="N38" s="203"/>
      <c r="O38" s="203"/>
      <c r="P38" s="203"/>
      <c r="Q38" s="33"/>
      <c r="R38" s="34"/>
    </row>
    <row r="39" spans="2:18" s="1" customFormat="1" ht="6.95" customHeight="1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25.35" customHeight="1">
      <c r="B40" s="32"/>
      <c r="C40" s="43"/>
      <c r="D40" s="44" t="s">
        <v>42</v>
      </c>
      <c r="E40" s="45"/>
      <c r="F40" s="45"/>
      <c r="G40" s="100" t="s">
        <v>43</v>
      </c>
      <c r="H40" s="46" t="s">
        <v>44</v>
      </c>
      <c r="I40" s="45"/>
      <c r="J40" s="45"/>
      <c r="K40" s="45"/>
      <c r="L40" s="173">
        <f>M32*1.2</f>
        <v>0</v>
      </c>
      <c r="M40" s="173"/>
      <c r="N40" s="173"/>
      <c r="O40" s="173"/>
      <c r="P40" s="207"/>
      <c r="Q40" s="4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s="1" customFormat="1" ht="14.45" customHeight="1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60" t="s">
        <v>94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01" t="str">
        <f>F6</f>
        <v xml:space="preserve">Materská škola Bančíkova 2, Bratislava 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3"/>
      <c r="R78" s="34"/>
    </row>
    <row r="79" spans="2:18" s="1" customFormat="1" ht="36.950000000000003" customHeight="1">
      <c r="B79" s="32"/>
      <c r="C79" s="66" t="s">
        <v>91</v>
      </c>
      <c r="D79" s="33"/>
      <c r="E79" s="33"/>
      <c r="F79" s="185" t="str">
        <f>F7</f>
        <v xml:space="preserve">Realizácia spevnenej plochy </v>
      </c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33"/>
      <c r="R79" s="34"/>
    </row>
    <row r="80" spans="2:18" s="1" customFormat="1" ht="6.95" customHeight="1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>
      <c r="B81" s="32"/>
      <c r="C81" s="29" t="s">
        <v>18</v>
      </c>
      <c r="D81" s="33"/>
      <c r="E81" s="33"/>
      <c r="F81" s="27" t="str">
        <f>F9</f>
        <v>Bratislava</v>
      </c>
      <c r="G81" s="33"/>
      <c r="H81" s="33"/>
      <c r="I81" s="33"/>
      <c r="J81" s="33"/>
      <c r="K81" s="29" t="s">
        <v>20</v>
      </c>
      <c r="L81" s="33"/>
      <c r="M81" s="204">
        <f>IF(O9="","",O9)</f>
        <v>43381</v>
      </c>
      <c r="N81" s="204"/>
      <c r="O81" s="204"/>
      <c r="P81" s="204"/>
      <c r="Q81" s="33"/>
      <c r="R81" s="34"/>
    </row>
    <row r="82" spans="2:47" s="1" customFormat="1" ht="6.95" customHeight="1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5">
      <c r="B83" s="32"/>
      <c r="C83" s="29" t="s">
        <v>21</v>
      </c>
      <c r="D83" s="33"/>
      <c r="E83" s="33"/>
      <c r="F83" s="27" t="str">
        <f>E12</f>
        <v xml:space="preserve"> </v>
      </c>
      <c r="G83" s="33"/>
      <c r="H83" s="33"/>
      <c r="I83" s="33"/>
      <c r="J83" s="33"/>
      <c r="K83" s="29" t="s">
        <v>26</v>
      </c>
      <c r="L83" s="33"/>
      <c r="M83" s="162" t="str">
        <f>E18</f>
        <v xml:space="preserve"> </v>
      </c>
      <c r="N83" s="162"/>
      <c r="O83" s="162"/>
      <c r="P83" s="162"/>
      <c r="Q83" s="162"/>
      <c r="R83" s="34"/>
    </row>
    <row r="84" spans="2:47" s="1" customFormat="1" ht="14.45" customHeight="1">
      <c r="B84" s="32"/>
      <c r="C84" s="29" t="s">
        <v>25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28</v>
      </c>
      <c r="L84" s="33"/>
      <c r="M84" s="162"/>
      <c r="N84" s="162"/>
      <c r="O84" s="162"/>
      <c r="P84" s="162"/>
      <c r="Q84" s="162"/>
      <c r="R84" s="34"/>
    </row>
    <row r="85" spans="2:47" s="1" customFormat="1" ht="10.35" customHeight="1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>
      <c r="B86" s="32"/>
      <c r="C86" s="210" t="s">
        <v>95</v>
      </c>
      <c r="D86" s="211"/>
      <c r="E86" s="211"/>
      <c r="F86" s="211"/>
      <c r="G86" s="211"/>
      <c r="H86" s="210" t="s">
        <v>96</v>
      </c>
      <c r="I86" s="212"/>
      <c r="J86" s="212"/>
      <c r="K86" s="210" t="s">
        <v>97</v>
      </c>
      <c r="L86" s="211"/>
      <c r="M86" s="210" t="s">
        <v>98</v>
      </c>
      <c r="N86" s="211"/>
      <c r="O86" s="211"/>
      <c r="P86" s="211"/>
      <c r="Q86" s="211"/>
      <c r="R86" s="34"/>
    </row>
    <row r="87" spans="2:47" s="1" customFormat="1" ht="10.35" customHeight="1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>
      <c r="B88" s="32"/>
      <c r="C88" s="101" t="s">
        <v>99</v>
      </c>
      <c r="D88" s="33"/>
      <c r="E88" s="33"/>
      <c r="F88" s="33"/>
      <c r="G88" s="33"/>
      <c r="H88" s="172">
        <f>H89+H96</f>
        <v>0</v>
      </c>
      <c r="I88" s="203"/>
      <c r="J88" s="203"/>
      <c r="K88" s="172">
        <f>K89+K96</f>
        <v>0</v>
      </c>
      <c r="L88" s="203"/>
      <c r="M88" s="172">
        <f>M117</f>
        <v>0</v>
      </c>
      <c r="N88" s="213"/>
      <c r="O88" s="213"/>
      <c r="P88" s="213"/>
      <c r="Q88" s="213"/>
      <c r="R88" s="34"/>
      <c r="AU88" s="18" t="s">
        <v>100</v>
      </c>
    </row>
    <row r="89" spans="2:47" s="6" customFormat="1" ht="24.95" customHeight="1">
      <c r="B89" s="102"/>
      <c r="C89" s="103"/>
      <c r="D89" s="104" t="s">
        <v>101</v>
      </c>
      <c r="E89" s="103"/>
      <c r="F89" s="103"/>
      <c r="G89" s="103"/>
      <c r="H89" s="208">
        <v>0</v>
      </c>
      <c r="I89" s="209"/>
      <c r="J89" s="209"/>
      <c r="K89" s="208">
        <v>0</v>
      </c>
      <c r="L89" s="209"/>
      <c r="M89" s="208">
        <f>M118</f>
        <v>0</v>
      </c>
      <c r="N89" s="209"/>
      <c r="O89" s="209"/>
      <c r="P89" s="209"/>
      <c r="Q89" s="209"/>
      <c r="R89" s="105"/>
    </row>
    <row r="90" spans="2:47" s="6" customFormat="1" ht="24.95" customHeight="1">
      <c r="B90" s="102"/>
      <c r="C90" s="103"/>
      <c r="D90" s="108" t="s">
        <v>195</v>
      </c>
      <c r="E90" s="107"/>
      <c r="F90" s="107"/>
      <c r="G90" s="107"/>
      <c r="H90" s="199">
        <v>0</v>
      </c>
      <c r="I90" s="200"/>
      <c r="J90" s="200"/>
      <c r="K90" s="199">
        <v>0</v>
      </c>
      <c r="L90" s="200"/>
      <c r="M90" s="199">
        <f>M119</f>
        <v>0</v>
      </c>
      <c r="N90" s="200"/>
      <c r="O90" s="200"/>
      <c r="P90" s="200"/>
      <c r="Q90" s="200"/>
      <c r="R90" s="105"/>
    </row>
    <row r="91" spans="2:47" s="7" customFormat="1" ht="19.899999999999999" customHeight="1">
      <c r="B91" s="106"/>
      <c r="C91" s="107"/>
      <c r="D91" s="108" t="s">
        <v>217</v>
      </c>
      <c r="E91" s="107"/>
      <c r="F91" s="107"/>
      <c r="G91" s="107"/>
      <c r="H91" s="199">
        <v>0</v>
      </c>
      <c r="I91" s="200"/>
      <c r="J91" s="200"/>
      <c r="K91" s="199">
        <v>0</v>
      </c>
      <c r="L91" s="200"/>
      <c r="M91" s="199">
        <f>M127</f>
        <v>0</v>
      </c>
      <c r="N91" s="200"/>
      <c r="O91" s="200"/>
      <c r="P91" s="200"/>
      <c r="Q91" s="200"/>
      <c r="R91" s="109"/>
    </row>
    <row r="92" spans="2:47" s="7" customFormat="1" ht="19.899999999999999" customHeight="1">
      <c r="B92" s="106"/>
      <c r="C92" s="107"/>
      <c r="D92" s="108" t="s">
        <v>155</v>
      </c>
      <c r="E92" s="107"/>
      <c r="F92" s="107"/>
      <c r="G92" s="107"/>
      <c r="H92" s="199">
        <v>0</v>
      </c>
      <c r="I92" s="200"/>
      <c r="J92" s="200"/>
      <c r="K92" s="199">
        <v>0</v>
      </c>
      <c r="L92" s="200"/>
      <c r="M92" s="199">
        <f>M131</f>
        <v>0</v>
      </c>
      <c r="N92" s="200"/>
      <c r="O92" s="200"/>
      <c r="P92" s="200"/>
      <c r="Q92" s="200"/>
      <c r="R92" s="109"/>
    </row>
    <row r="93" spans="2:47" s="7" customFormat="1" ht="19.899999999999999" customHeight="1">
      <c r="B93" s="106"/>
      <c r="C93" s="107"/>
      <c r="D93" s="108" t="s">
        <v>218</v>
      </c>
      <c r="E93" s="107"/>
      <c r="F93" s="107"/>
      <c r="G93" s="107"/>
      <c r="H93" s="199">
        <v>0</v>
      </c>
      <c r="I93" s="200"/>
      <c r="J93" s="200"/>
      <c r="K93" s="199">
        <v>0</v>
      </c>
      <c r="L93" s="200"/>
      <c r="M93" s="199">
        <f>M139</f>
        <v>0</v>
      </c>
      <c r="N93" s="200"/>
      <c r="O93" s="200"/>
      <c r="P93" s="200"/>
      <c r="Q93" s="200"/>
      <c r="R93" s="109"/>
    </row>
    <row r="94" spans="2:47" s="7" customFormat="1" ht="19.899999999999999" customHeight="1">
      <c r="B94" s="106"/>
      <c r="C94" s="107"/>
      <c r="D94" s="108" t="s">
        <v>102</v>
      </c>
      <c r="E94" s="107"/>
      <c r="F94" s="107"/>
      <c r="G94" s="107"/>
      <c r="H94" s="199">
        <v>0</v>
      </c>
      <c r="I94" s="200"/>
      <c r="J94" s="200"/>
      <c r="K94" s="199">
        <v>0</v>
      </c>
      <c r="L94" s="200"/>
      <c r="M94" s="199">
        <f>M141</f>
        <v>0</v>
      </c>
      <c r="N94" s="200"/>
      <c r="O94" s="200"/>
      <c r="P94" s="200"/>
      <c r="Q94" s="200"/>
      <c r="R94" s="109"/>
    </row>
    <row r="95" spans="2:47" s="7" customFormat="1" ht="19.899999999999999" customHeight="1">
      <c r="B95" s="106"/>
      <c r="C95" s="107"/>
      <c r="D95" s="108" t="s">
        <v>103</v>
      </c>
      <c r="E95" s="107"/>
      <c r="F95" s="107"/>
      <c r="G95" s="107"/>
      <c r="H95" s="199">
        <v>0</v>
      </c>
      <c r="I95" s="200"/>
      <c r="J95" s="200"/>
      <c r="K95" s="199">
        <v>0</v>
      </c>
      <c r="L95" s="200"/>
      <c r="M95" s="199">
        <f>M151</f>
        <v>0</v>
      </c>
      <c r="N95" s="200"/>
      <c r="O95" s="200"/>
      <c r="P95" s="200"/>
      <c r="Q95" s="200"/>
      <c r="R95" s="109"/>
    </row>
    <row r="96" spans="2:47" s="6" customFormat="1" ht="24.95" customHeight="1">
      <c r="B96" s="102"/>
      <c r="C96" s="103"/>
      <c r="D96" s="104" t="s">
        <v>104</v>
      </c>
      <c r="E96" s="103"/>
      <c r="F96" s="103"/>
      <c r="G96" s="103"/>
      <c r="H96" s="208">
        <v>0</v>
      </c>
      <c r="I96" s="209"/>
      <c r="J96" s="209"/>
      <c r="K96" s="208">
        <v>0</v>
      </c>
      <c r="L96" s="209"/>
      <c r="M96" s="208">
        <f>M153</f>
        <v>0</v>
      </c>
      <c r="N96" s="209"/>
      <c r="O96" s="209"/>
      <c r="P96" s="209"/>
      <c r="Q96" s="209"/>
      <c r="R96" s="105"/>
    </row>
    <row r="97" spans="2:21" s="7" customFormat="1" ht="19.899999999999999" customHeight="1">
      <c r="B97" s="106"/>
      <c r="C97" s="107"/>
      <c r="D97" s="108" t="s">
        <v>105</v>
      </c>
      <c r="E97" s="107"/>
      <c r="F97" s="107"/>
      <c r="G97" s="107"/>
      <c r="H97" s="199">
        <v>0</v>
      </c>
      <c r="I97" s="200"/>
      <c r="J97" s="200"/>
      <c r="K97" s="199">
        <v>0</v>
      </c>
      <c r="L97" s="200"/>
      <c r="M97" s="199">
        <f>M154</f>
        <v>0</v>
      </c>
      <c r="N97" s="200"/>
      <c r="O97" s="200"/>
      <c r="P97" s="200"/>
      <c r="Q97" s="200"/>
      <c r="R97" s="109"/>
    </row>
    <row r="98" spans="2:21" s="1" customFormat="1" ht="29.25" customHeight="1">
      <c r="B98" s="32"/>
      <c r="C98" s="101" t="s">
        <v>106</v>
      </c>
      <c r="D98" s="33"/>
      <c r="E98" s="33"/>
      <c r="F98" s="33"/>
      <c r="G98" s="33"/>
      <c r="H98" s="33"/>
      <c r="I98" s="33"/>
      <c r="J98" s="33"/>
      <c r="K98" s="33"/>
      <c r="L98" s="33"/>
      <c r="M98" s="213">
        <v>0</v>
      </c>
      <c r="N98" s="214"/>
      <c r="O98" s="214"/>
      <c r="P98" s="214"/>
      <c r="Q98" s="214"/>
      <c r="R98" s="34"/>
      <c r="T98" s="110"/>
      <c r="U98" s="111" t="s">
        <v>35</v>
      </c>
    </row>
    <row r="99" spans="2:21" s="1" customFormat="1" ht="18" customHeight="1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21" s="1" customFormat="1" ht="29.25" customHeight="1">
      <c r="B100" s="32"/>
      <c r="C100" s="95" t="s">
        <v>84</v>
      </c>
      <c r="D100" s="43"/>
      <c r="E100" s="43"/>
      <c r="F100" s="43"/>
      <c r="G100" s="43"/>
      <c r="H100" s="43"/>
      <c r="I100" s="43"/>
      <c r="J100" s="43"/>
      <c r="K100" s="43"/>
      <c r="L100" s="193">
        <f>ROUND(SUM(M88+M98),2)</f>
        <v>0</v>
      </c>
      <c r="M100" s="193"/>
      <c r="N100" s="193"/>
      <c r="O100" s="193"/>
      <c r="P100" s="193"/>
      <c r="Q100" s="193"/>
      <c r="R100" s="34"/>
    </row>
    <row r="101" spans="2:21" s="1" customFormat="1" ht="6.95" customHeight="1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8"/>
    </row>
    <row r="105" spans="2:21" s="1" customFormat="1" ht="6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6" spans="2:21" s="1" customFormat="1" ht="36.950000000000003" customHeight="1">
      <c r="B106" s="32"/>
      <c r="C106" s="160" t="s">
        <v>107</v>
      </c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34"/>
    </row>
    <row r="107" spans="2:21" s="1" customFormat="1" ht="6.95" customHeight="1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21" s="1" customFormat="1" ht="30" customHeight="1">
      <c r="B108" s="32"/>
      <c r="C108" s="29" t="s">
        <v>15</v>
      </c>
      <c r="D108" s="33"/>
      <c r="E108" s="33"/>
      <c r="F108" s="201" t="str">
        <f>F6</f>
        <v xml:space="preserve">Materská škola Bančíkova 2, Bratislava </v>
      </c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33"/>
      <c r="R108" s="34"/>
    </row>
    <row r="109" spans="2:21" s="1" customFormat="1" ht="36.950000000000003" customHeight="1">
      <c r="B109" s="32"/>
      <c r="C109" s="66" t="s">
        <v>91</v>
      </c>
      <c r="D109" s="33"/>
      <c r="E109" s="33"/>
      <c r="F109" s="185" t="str">
        <f>F7</f>
        <v xml:space="preserve">Realizácia spevnenej plochy </v>
      </c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33"/>
      <c r="R109" s="34"/>
    </row>
    <row r="110" spans="2:21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21" s="1" customFormat="1" ht="18" customHeight="1">
      <c r="B111" s="32"/>
      <c r="C111" s="29" t="s">
        <v>18</v>
      </c>
      <c r="D111" s="33"/>
      <c r="E111" s="33"/>
      <c r="F111" s="27" t="str">
        <f>F9</f>
        <v>Bratislava</v>
      </c>
      <c r="G111" s="33"/>
      <c r="H111" s="33"/>
      <c r="I111" s="33"/>
      <c r="J111" s="33"/>
      <c r="K111" s="29" t="s">
        <v>20</v>
      </c>
      <c r="L111" s="33"/>
      <c r="M111" s="204">
        <f>IF(O9="","",O9)</f>
        <v>43381</v>
      </c>
      <c r="N111" s="204"/>
      <c r="O111" s="204"/>
      <c r="P111" s="204"/>
      <c r="Q111" s="33"/>
      <c r="R111" s="34"/>
    </row>
    <row r="112" spans="2:21" s="1" customFormat="1" ht="6.9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3" s="1" customFormat="1" ht="15">
      <c r="B113" s="32"/>
      <c r="C113" s="29" t="s">
        <v>21</v>
      </c>
      <c r="D113" s="33"/>
      <c r="E113" s="33"/>
      <c r="F113" s="27" t="str">
        <f>E12</f>
        <v xml:space="preserve"> </v>
      </c>
      <c r="G113" s="33"/>
      <c r="H113" s="33"/>
      <c r="I113" s="33"/>
      <c r="J113" s="33"/>
      <c r="K113" s="29" t="s">
        <v>26</v>
      </c>
      <c r="L113" s="33"/>
      <c r="M113" s="162" t="str">
        <f>E18</f>
        <v xml:space="preserve"> </v>
      </c>
      <c r="N113" s="162"/>
      <c r="O113" s="162"/>
      <c r="P113" s="162"/>
      <c r="Q113" s="162"/>
      <c r="R113" s="34"/>
    </row>
    <row r="114" spans="2:63" s="1" customFormat="1" ht="14.45" customHeight="1">
      <c r="B114" s="32"/>
      <c r="C114" s="29" t="s">
        <v>25</v>
      </c>
      <c r="D114" s="33"/>
      <c r="E114" s="33"/>
      <c r="F114" s="27" t="str">
        <f>IF(E15="","",E15)</f>
        <v xml:space="preserve"> </v>
      </c>
      <c r="G114" s="33"/>
      <c r="H114" s="33"/>
      <c r="I114" s="33"/>
      <c r="J114" s="33"/>
      <c r="K114" s="29" t="s">
        <v>28</v>
      </c>
      <c r="L114" s="33"/>
      <c r="M114" s="162"/>
      <c r="N114" s="162"/>
      <c r="O114" s="162"/>
      <c r="P114" s="162"/>
      <c r="Q114" s="162"/>
      <c r="R114" s="34"/>
    </row>
    <row r="115" spans="2:63" s="1" customFormat="1" ht="10.35" customHeight="1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3" s="8" customFormat="1" ht="29.25" customHeight="1">
      <c r="B116" s="112"/>
      <c r="C116" s="113" t="s">
        <v>108</v>
      </c>
      <c r="D116" s="114" t="s">
        <v>109</v>
      </c>
      <c r="E116" s="114" t="s">
        <v>53</v>
      </c>
      <c r="F116" s="228" t="s">
        <v>110</v>
      </c>
      <c r="G116" s="228"/>
      <c r="H116" s="228"/>
      <c r="I116" s="228"/>
      <c r="J116" s="114" t="s">
        <v>111</v>
      </c>
      <c r="K116" s="114" t="s">
        <v>112</v>
      </c>
      <c r="L116" s="114" t="s">
        <v>113</v>
      </c>
      <c r="M116" s="228" t="s">
        <v>114</v>
      </c>
      <c r="N116" s="228"/>
      <c r="O116" s="228"/>
      <c r="P116" s="228" t="s">
        <v>98</v>
      </c>
      <c r="Q116" s="229"/>
      <c r="R116" s="115"/>
      <c r="T116" s="71" t="s">
        <v>115</v>
      </c>
      <c r="U116" s="72" t="s">
        <v>35</v>
      </c>
      <c r="V116" s="72" t="s">
        <v>116</v>
      </c>
      <c r="W116" s="72" t="s">
        <v>117</v>
      </c>
      <c r="X116" s="72" t="s">
        <v>118</v>
      </c>
      <c r="Y116" s="72" t="s">
        <v>119</v>
      </c>
      <c r="Z116" s="72" t="s">
        <v>120</v>
      </c>
      <c r="AA116" s="72" t="s">
        <v>121</v>
      </c>
      <c r="AB116" s="72" t="s">
        <v>122</v>
      </c>
      <c r="AC116" s="72" t="s">
        <v>123</v>
      </c>
      <c r="AD116" s="72" t="s">
        <v>124</v>
      </c>
      <c r="AE116" s="73" t="s">
        <v>125</v>
      </c>
    </row>
    <row r="117" spans="2:63" s="1" customFormat="1" ht="29.25" customHeight="1">
      <c r="B117" s="32"/>
      <c r="C117" s="75" t="s">
        <v>92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220">
        <f>M118+M153</f>
        <v>0</v>
      </c>
      <c r="N117" s="221"/>
      <c r="O117" s="221"/>
      <c r="P117" s="221"/>
      <c r="Q117" s="221"/>
      <c r="R117" s="34"/>
      <c r="T117" s="74"/>
      <c r="U117" s="48"/>
      <c r="V117" s="48"/>
      <c r="W117" s="116" t="e">
        <f>W118+W153</f>
        <v>#REF!</v>
      </c>
      <c r="X117" s="116" t="e">
        <f>X118+X153</f>
        <v>#REF!</v>
      </c>
      <c r="Y117" s="48"/>
      <c r="Z117" s="117" t="e">
        <f>Z118+Z153</f>
        <v>#REF!</v>
      </c>
      <c r="AA117" s="48"/>
      <c r="AB117" s="117" t="e">
        <f>AB118+AB153</f>
        <v>#REF!</v>
      </c>
      <c r="AC117" s="48"/>
      <c r="AD117" s="117" t="e">
        <f>AD118+AD153</f>
        <v>#REF!</v>
      </c>
      <c r="AE117" s="49"/>
      <c r="AT117" s="18" t="s">
        <v>72</v>
      </c>
      <c r="AU117" s="18" t="s">
        <v>100</v>
      </c>
      <c r="BK117" s="118" t="e">
        <f>BK118+BK153</f>
        <v>#REF!</v>
      </c>
    </row>
    <row r="118" spans="2:63" s="9" customFormat="1" ht="37.35" customHeight="1">
      <c r="B118" s="119"/>
      <c r="C118" s="120"/>
      <c r="D118" s="121" t="s">
        <v>101</v>
      </c>
      <c r="E118" s="121"/>
      <c r="F118" s="121"/>
      <c r="G118" s="121"/>
      <c r="H118" s="121"/>
      <c r="I118" s="121"/>
      <c r="J118" s="121"/>
      <c r="K118" s="121"/>
      <c r="L118" s="121"/>
      <c r="M118" s="217">
        <f>M119+M127+M131+M139+M141+M151</f>
        <v>0</v>
      </c>
      <c r="N118" s="218"/>
      <c r="O118" s="218"/>
      <c r="P118" s="218"/>
      <c r="Q118" s="218"/>
      <c r="R118" s="122"/>
      <c r="T118" s="123"/>
      <c r="U118" s="120"/>
      <c r="V118" s="120"/>
      <c r="W118" s="124" t="e">
        <f>W131+W141+W151</f>
        <v>#REF!</v>
      </c>
      <c r="X118" s="124" t="e">
        <f>X131+X141+X151</f>
        <v>#REF!</v>
      </c>
      <c r="Y118" s="120"/>
      <c r="Z118" s="125" t="e">
        <f>Z131+Z141+Z151</f>
        <v>#REF!</v>
      </c>
      <c r="AA118" s="120"/>
      <c r="AB118" s="125" t="e">
        <f>AB131+AB141+AB151</f>
        <v>#REF!</v>
      </c>
      <c r="AC118" s="120"/>
      <c r="AD118" s="125" t="e">
        <f>AD131+AD141+AD151</f>
        <v>#REF!</v>
      </c>
      <c r="AE118" s="126"/>
      <c r="AR118" s="127" t="s">
        <v>79</v>
      </c>
      <c r="AT118" s="128" t="s">
        <v>72</v>
      </c>
      <c r="AU118" s="128" t="s">
        <v>73</v>
      </c>
      <c r="AY118" s="127" t="s">
        <v>126</v>
      </c>
      <c r="BK118" s="129" t="e">
        <f>BK131+BK141+BK151</f>
        <v>#REF!</v>
      </c>
    </row>
    <row r="119" spans="2:63" s="9" customFormat="1" ht="21.75" customHeight="1">
      <c r="B119" s="119"/>
      <c r="C119" s="120"/>
      <c r="D119" s="130" t="s">
        <v>151</v>
      </c>
      <c r="E119" s="130"/>
      <c r="F119" s="130"/>
      <c r="G119" s="130"/>
      <c r="H119" s="130"/>
      <c r="I119" s="130"/>
      <c r="J119" s="130"/>
      <c r="K119" s="130"/>
      <c r="L119" s="130"/>
      <c r="M119" s="215">
        <f>SUM(P120:Q126)</f>
        <v>0</v>
      </c>
      <c r="N119" s="216"/>
      <c r="O119" s="216"/>
      <c r="P119" s="216"/>
      <c r="Q119" s="216"/>
      <c r="R119" s="122"/>
      <c r="T119" s="123"/>
      <c r="U119" s="120"/>
      <c r="V119" s="120"/>
      <c r="W119" s="124"/>
      <c r="X119" s="124"/>
      <c r="Y119" s="120"/>
      <c r="Z119" s="125"/>
      <c r="AA119" s="120"/>
      <c r="AB119" s="125"/>
      <c r="AC119" s="120"/>
      <c r="AD119" s="125"/>
      <c r="AE119" s="126"/>
      <c r="AR119" s="127"/>
      <c r="AT119" s="128"/>
      <c r="AU119" s="128"/>
      <c r="AY119" s="127"/>
      <c r="BK119" s="129"/>
    </row>
    <row r="120" spans="2:63" s="9" customFormat="1" ht="27.75" customHeight="1">
      <c r="B120" s="119"/>
      <c r="C120" s="148">
        <v>1</v>
      </c>
      <c r="D120" s="148" t="s">
        <v>127</v>
      </c>
      <c r="E120" s="149" t="s">
        <v>160</v>
      </c>
      <c r="F120" s="195" t="s">
        <v>171</v>
      </c>
      <c r="G120" s="195"/>
      <c r="H120" s="195"/>
      <c r="I120" s="195"/>
      <c r="J120" s="150" t="s">
        <v>130</v>
      </c>
      <c r="K120" s="151">
        <v>3</v>
      </c>
      <c r="L120" s="151">
        <v>0</v>
      </c>
      <c r="M120" s="194">
        <v>0</v>
      </c>
      <c r="N120" s="194"/>
      <c r="O120" s="194"/>
      <c r="P120" s="194">
        <f t="shared" ref="P120:P126" si="0">K120*M120</f>
        <v>0</v>
      </c>
      <c r="Q120" s="194"/>
      <c r="R120" s="122"/>
      <c r="T120" s="123"/>
      <c r="U120" s="120"/>
      <c r="V120" s="120"/>
      <c r="W120" s="124"/>
      <c r="X120" s="124"/>
      <c r="Y120" s="120"/>
      <c r="Z120" s="125"/>
      <c r="AA120" s="120"/>
      <c r="AB120" s="125"/>
      <c r="AC120" s="120"/>
      <c r="AD120" s="125"/>
      <c r="AE120" s="126"/>
      <c r="AR120" s="127"/>
      <c r="AT120" s="128"/>
      <c r="AU120" s="128"/>
      <c r="AY120" s="127"/>
      <c r="BK120" s="129"/>
    </row>
    <row r="121" spans="2:63" s="9" customFormat="1" ht="39.75" customHeight="1">
      <c r="B121" s="119"/>
      <c r="C121" s="148">
        <v>2</v>
      </c>
      <c r="D121" s="148" t="s">
        <v>127</v>
      </c>
      <c r="E121" s="149" t="s">
        <v>186</v>
      </c>
      <c r="F121" s="195" t="s">
        <v>185</v>
      </c>
      <c r="G121" s="195"/>
      <c r="H121" s="195"/>
      <c r="I121" s="195"/>
      <c r="J121" s="150" t="s">
        <v>154</v>
      </c>
      <c r="K121" s="151">
        <v>5.4</v>
      </c>
      <c r="L121" s="151">
        <v>0</v>
      </c>
      <c r="M121" s="194">
        <v>0</v>
      </c>
      <c r="N121" s="194"/>
      <c r="O121" s="194"/>
      <c r="P121" s="194">
        <f t="shared" si="0"/>
        <v>0</v>
      </c>
      <c r="Q121" s="194"/>
      <c r="R121" s="122"/>
      <c r="T121" s="123"/>
      <c r="U121" s="120"/>
      <c r="V121" s="120"/>
      <c r="W121" s="124"/>
      <c r="X121" s="124"/>
      <c r="Y121" s="120"/>
      <c r="Z121" s="125"/>
      <c r="AA121" s="120"/>
      <c r="AB121" s="125"/>
      <c r="AC121" s="120"/>
      <c r="AD121" s="125"/>
      <c r="AE121" s="126"/>
      <c r="AR121" s="127"/>
      <c r="AT121" s="128"/>
      <c r="AU121" s="128"/>
      <c r="AY121" s="127"/>
      <c r="BK121" s="129"/>
    </row>
    <row r="122" spans="2:63" s="9" customFormat="1" ht="42" customHeight="1">
      <c r="B122" s="119"/>
      <c r="C122" s="148">
        <v>3</v>
      </c>
      <c r="D122" s="148" t="s">
        <v>127</v>
      </c>
      <c r="E122" s="149" t="s">
        <v>162</v>
      </c>
      <c r="F122" s="195" t="s">
        <v>161</v>
      </c>
      <c r="G122" s="195"/>
      <c r="H122" s="195"/>
      <c r="I122" s="195"/>
      <c r="J122" s="150" t="s">
        <v>154</v>
      </c>
      <c r="K122" s="151">
        <v>5.4</v>
      </c>
      <c r="L122" s="151">
        <v>0</v>
      </c>
      <c r="M122" s="194">
        <v>0</v>
      </c>
      <c r="N122" s="194"/>
      <c r="O122" s="194"/>
      <c r="P122" s="194">
        <f t="shared" si="0"/>
        <v>0</v>
      </c>
      <c r="Q122" s="194"/>
      <c r="R122" s="122"/>
      <c r="T122" s="123"/>
      <c r="U122" s="120"/>
      <c r="V122" s="120"/>
      <c r="W122" s="124"/>
      <c r="X122" s="124"/>
      <c r="Y122" s="120"/>
      <c r="Z122" s="125"/>
      <c r="AA122" s="120"/>
      <c r="AB122" s="125"/>
      <c r="AC122" s="120"/>
      <c r="AD122" s="125"/>
      <c r="AE122" s="126"/>
      <c r="AR122" s="127"/>
      <c r="AT122" s="128"/>
      <c r="AU122" s="128"/>
      <c r="AY122" s="127"/>
      <c r="BK122" s="129"/>
    </row>
    <row r="123" spans="2:63" s="9" customFormat="1" ht="21" customHeight="1">
      <c r="B123" s="119"/>
      <c r="C123" s="148">
        <v>4</v>
      </c>
      <c r="D123" s="148" t="s">
        <v>127</v>
      </c>
      <c r="E123" s="149" t="s">
        <v>176</v>
      </c>
      <c r="F123" s="195" t="s">
        <v>175</v>
      </c>
      <c r="G123" s="195"/>
      <c r="H123" s="195"/>
      <c r="I123" s="195"/>
      <c r="J123" s="150" t="s">
        <v>154</v>
      </c>
      <c r="K123" s="151">
        <v>5.4</v>
      </c>
      <c r="L123" s="151">
        <v>0</v>
      </c>
      <c r="M123" s="194">
        <v>0</v>
      </c>
      <c r="N123" s="194"/>
      <c r="O123" s="194"/>
      <c r="P123" s="194">
        <f t="shared" si="0"/>
        <v>0</v>
      </c>
      <c r="Q123" s="194"/>
      <c r="R123" s="122"/>
      <c r="T123" s="123"/>
      <c r="U123" s="120"/>
      <c r="V123" s="120"/>
      <c r="W123" s="124"/>
      <c r="X123" s="124"/>
      <c r="Y123" s="120"/>
      <c r="Z123" s="125"/>
      <c r="AA123" s="120"/>
      <c r="AB123" s="125"/>
      <c r="AC123" s="120"/>
      <c r="AD123" s="125"/>
      <c r="AE123" s="126"/>
      <c r="AR123" s="127"/>
      <c r="AT123" s="128"/>
      <c r="AU123" s="128"/>
      <c r="AY123" s="127"/>
      <c r="BK123" s="129"/>
    </row>
    <row r="124" spans="2:63" s="9" customFormat="1" ht="29.25" customHeight="1">
      <c r="B124" s="119"/>
      <c r="C124" s="148">
        <v>5</v>
      </c>
      <c r="D124" s="148" t="s">
        <v>127</v>
      </c>
      <c r="E124" s="149" t="s">
        <v>152</v>
      </c>
      <c r="F124" s="222" t="s">
        <v>153</v>
      </c>
      <c r="G124" s="223"/>
      <c r="H124" s="223"/>
      <c r="I124" s="224"/>
      <c r="J124" s="150" t="s">
        <v>154</v>
      </c>
      <c r="K124" s="151">
        <v>5.4</v>
      </c>
      <c r="L124" s="151">
        <v>0</v>
      </c>
      <c r="M124" s="225">
        <v>0</v>
      </c>
      <c r="N124" s="226"/>
      <c r="O124" s="227"/>
      <c r="P124" s="225">
        <f t="shared" si="0"/>
        <v>0</v>
      </c>
      <c r="Q124" s="227"/>
      <c r="R124" s="122"/>
      <c r="T124" s="123"/>
      <c r="U124" s="120"/>
      <c r="V124" s="120"/>
      <c r="W124" s="124"/>
      <c r="X124" s="124"/>
      <c r="Y124" s="120"/>
      <c r="Z124" s="125"/>
      <c r="AA124" s="120"/>
      <c r="AB124" s="125"/>
      <c r="AC124" s="120"/>
      <c r="AD124" s="125"/>
      <c r="AE124" s="126"/>
      <c r="AR124" s="127"/>
      <c r="AT124" s="128"/>
      <c r="AU124" s="128"/>
      <c r="AY124" s="127"/>
      <c r="BK124" s="129"/>
    </row>
    <row r="125" spans="2:63" s="9" customFormat="1" ht="16.5" customHeight="1">
      <c r="B125" s="119"/>
      <c r="C125" s="148">
        <v>6</v>
      </c>
      <c r="D125" s="148" t="s">
        <v>127</v>
      </c>
      <c r="E125" s="149" t="s">
        <v>178</v>
      </c>
      <c r="F125" s="195" t="s">
        <v>177</v>
      </c>
      <c r="G125" s="195"/>
      <c r="H125" s="195"/>
      <c r="I125" s="195"/>
      <c r="J125" s="150" t="s">
        <v>154</v>
      </c>
      <c r="K125" s="151">
        <v>5.4</v>
      </c>
      <c r="L125" s="151">
        <v>0</v>
      </c>
      <c r="M125" s="194">
        <v>0</v>
      </c>
      <c r="N125" s="194"/>
      <c r="O125" s="194"/>
      <c r="P125" s="194">
        <f t="shared" si="0"/>
        <v>0</v>
      </c>
      <c r="Q125" s="194"/>
      <c r="R125" s="122"/>
      <c r="T125" s="123"/>
      <c r="U125" s="120"/>
      <c r="V125" s="120"/>
      <c r="W125" s="124"/>
      <c r="X125" s="124"/>
      <c r="Y125" s="120"/>
      <c r="Z125" s="125"/>
      <c r="AA125" s="120"/>
      <c r="AB125" s="125"/>
      <c r="AC125" s="120"/>
      <c r="AD125" s="125"/>
      <c r="AE125" s="126"/>
      <c r="AR125" s="127"/>
      <c r="AT125" s="128"/>
      <c r="AU125" s="128"/>
      <c r="AY125" s="127"/>
      <c r="BK125" s="129"/>
    </row>
    <row r="126" spans="2:63" s="9" customFormat="1" ht="30.75" customHeight="1">
      <c r="B126" s="119"/>
      <c r="C126" s="148">
        <v>7</v>
      </c>
      <c r="D126" s="148" t="s">
        <v>127</v>
      </c>
      <c r="E126" s="149" t="s">
        <v>179</v>
      </c>
      <c r="F126" s="195" t="s">
        <v>180</v>
      </c>
      <c r="G126" s="195"/>
      <c r="H126" s="195"/>
      <c r="I126" s="195"/>
      <c r="J126" s="150" t="s">
        <v>131</v>
      </c>
      <c r="K126" s="151">
        <v>5.4</v>
      </c>
      <c r="L126" s="151">
        <v>0</v>
      </c>
      <c r="M126" s="194">
        <v>0</v>
      </c>
      <c r="N126" s="194"/>
      <c r="O126" s="194"/>
      <c r="P126" s="194">
        <f t="shared" si="0"/>
        <v>0</v>
      </c>
      <c r="Q126" s="194"/>
      <c r="R126" s="122"/>
      <c r="T126" s="123"/>
      <c r="U126" s="120"/>
      <c r="V126" s="120"/>
      <c r="W126" s="124"/>
      <c r="X126" s="124"/>
      <c r="Y126" s="120"/>
      <c r="Z126" s="125"/>
      <c r="AA126" s="120"/>
      <c r="AB126" s="125"/>
      <c r="AC126" s="120"/>
      <c r="AD126" s="125"/>
      <c r="AE126" s="126"/>
      <c r="AR126" s="127"/>
      <c r="AT126" s="128"/>
      <c r="AU126" s="128"/>
      <c r="AY126" s="127"/>
      <c r="BK126" s="129"/>
    </row>
    <row r="127" spans="2:63" s="9" customFormat="1" ht="21" customHeight="1">
      <c r="B127" s="119"/>
      <c r="C127" s="120"/>
      <c r="D127" s="130" t="s">
        <v>204</v>
      </c>
      <c r="E127" s="130"/>
      <c r="F127" s="130"/>
      <c r="G127" s="130"/>
      <c r="H127" s="130"/>
      <c r="I127" s="130"/>
      <c r="J127" s="130"/>
      <c r="K127" s="130"/>
      <c r="L127" s="130"/>
      <c r="M127" s="215">
        <f>SUM(P128:Q130)</f>
        <v>0</v>
      </c>
      <c r="N127" s="216"/>
      <c r="O127" s="216"/>
      <c r="P127" s="216"/>
      <c r="Q127" s="216"/>
      <c r="R127" s="122"/>
      <c r="T127" s="123"/>
      <c r="U127" s="120"/>
      <c r="V127" s="120"/>
      <c r="W127" s="124"/>
      <c r="X127" s="124"/>
      <c r="Y127" s="120"/>
      <c r="Z127" s="125"/>
      <c r="AA127" s="120"/>
      <c r="AB127" s="125"/>
      <c r="AC127" s="120"/>
      <c r="AD127" s="125"/>
      <c r="AE127" s="126"/>
      <c r="AR127" s="127"/>
      <c r="AT127" s="128"/>
      <c r="AU127" s="128"/>
      <c r="AY127" s="127"/>
      <c r="BK127" s="129"/>
    </row>
    <row r="128" spans="2:63" s="9" customFormat="1" ht="24.75" customHeight="1">
      <c r="B128" s="119"/>
      <c r="C128" s="148">
        <v>8</v>
      </c>
      <c r="D128" s="148" t="s">
        <v>127</v>
      </c>
      <c r="E128" s="149" t="s">
        <v>205</v>
      </c>
      <c r="F128" s="195" t="s">
        <v>212</v>
      </c>
      <c r="G128" s="198"/>
      <c r="H128" s="198"/>
      <c r="I128" s="198"/>
      <c r="J128" s="150" t="s">
        <v>130</v>
      </c>
      <c r="K128" s="151">
        <v>0.6</v>
      </c>
      <c r="L128" s="151">
        <v>0</v>
      </c>
      <c r="M128" s="194">
        <v>0</v>
      </c>
      <c r="N128" s="198"/>
      <c r="O128" s="198"/>
      <c r="P128" s="194">
        <f>K128*M128</f>
        <v>0</v>
      </c>
      <c r="Q128" s="198"/>
      <c r="R128" s="122"/>
      <c r="T128" s="123"/>
      <c r="U128" s="120"/>
      <c r="V128" s="120"/>
      <c r="W128" s="124"/>
      <c r="X128" s="124"/>
      <c r="Y128" s="120"/>
      <c r="Z128" s="125"/>
      <c r="AA128" s="120"/>
      <c r="AB128" s="125"/>
      <c r="AC128" s="120"/>
      <c r="AD128" s="125"/>
      <c r="AE128" s="126"/>
      <c r="AR128" s="127"/>
      <c r="AT128" s="128"/>
      <c r="AU128" s="128"/>
      <c r="AY128" s="127"/>
      <c r="BK128" s="129"/>
    </row>
    <row r="129" spans="2:65" s="9" customFormat="1" ht="26.25" customHeight="1">
      <c r="B129" s="119"/>
      <c r="C129" s="148">
        <v>9</v>
      </c>
      <c r="D129" s="148" t="s">
        <v>127</v>
      </c>
      <c r="E129" s="149" t="s">
        <v>206</v>
      </c>
      <c r="F129" s="195" t="s">
        <v>213</v>
      </c>
      <c r="G129" s="198"/>
      <c r="H129" s="198"/>
      <c r="I129" s="198"/>
      <c r="J129" s="150" t="s">
        <v>130</v>
      </c>
      <c r="K129" s="151">
        <v>0.6</v>
      </c>
      <c r="L129" s="151">
        <v>0</v>
      </c>
      <c r="M129" s="194">
        <v>0</v>
      </c>
      <c r="N129" s="198"/>
      <c r="O129" s="198"/>
      <c r="P129" s="194">
        <f>K129*M129</f>
        <v>0</v>
      </c>
      <c r="Q129" s="198"/>
      <c r="R129" s="122"/>
      <c r="T129" s="123"/>
      <c r="U129" s="120"/>
      <c r="V129" s="120"/>
      <c r="W129" s="124"/>
      <c r="X129" s="124"/>
      <c r="Y129" s="120"/>
      <c r="Z129" s="125"/>
      <c r="AA129" s="120"/>
      <c r="AB129" s="125"/>
      <c r="AC129" s="120"/>
      <c r="AD129" s="125"/>
      <c r="AE129" s="126"/>
      <c r="AR129" s="127"/>
      <c r="AT129" s="128"/>
      <c r="AU129" s="128"/>
      <c r="AY129" s="127"/>
      <c r="BK129" s="129"/>
    </row>
    <row r="130" spans="2:65" s="9" customFormat="1" ht="21" customHeight="1">
      <c r="B130" s="119"/>
      <c r="C130" s="148">
        <v>10</v>
      </c>
      <c r="D130" s="148" t="s">
        <v>127</v>
      </c>
      <c r="E130" s="149" t="s">
        <v>214</v>
      </c>
      <c r="F130" s="195" t="s">
        <v>215</v>
      </c>
      <c r="G130" s="198"/>
      <c r="H130" s="198"/>
      <c r="I130" s="198"/>
      <c r="J130" s="150" t="s">
        <v>154</v>
      </c>
      <c r="K130" s="151">
        <v>0.7</v>
      </c>
      <c r="L130" s="151">
        <v>0</v>
      </c>
      <c r="M130" s="194">
        <v>0</v>
      </c>
      <c r="N130" s="198"/>
      <c r="O130" s="198"/>
      <c r="P130" s="194">
        <f>(M130+L130)*K130</f>
        <v>0</v>
      </c>
      <c r="Q130" s="198"/>
      <c r="R130" s="122"/>
      <c r="T130" s="123"/>
      <c r="U130" s="120"/>
      <c r="V130" s="120"/>
      <c r="W130" s="124"/>
      <c r="X130" s="124"/>
      <c r="Y130" s="120"/>
      <c r="Z130" s="125"/>
      <c r="AA130" s="120"/>
      <c r="AB130" s="125"/>
      <c r="AC130" s="120"/>
      <c r="AD130" s="125"/>
      <c r="AE130" s="126"/>
      <c r="AR130" s="127"/>
      <c r="AT130" s="128"/>
      <c r="AU130" s="128"/>
      <c r="AY130" s="127"/>
      <c r="BK130" s="129"/>
    </row>
    <row r="131" spans="2:65" s="9" customFormat="1" ht="19.899999999999999" customHeight="1">
      <c r="B131" s="119"/>
      <c r="C131" s="120"/>
      <c r="D131" s="130" t="s">
        <v>155</v>
      </c>
      <c r="E131" s="130"/>
      <c r="F131" s="130"/>
      <c r="G131" s="130"/>
      <c r="H131" s="130"/>
      <c r="I131" s="130"/>
      <c r="J131" s="130"/>
      <c r="K131" s="130"/>
      <c r="L131" s="130"/>
      <c r="M131" s="215">
        <f>SUM(P132:Q138)</f>
        <v>0</v>
      </c>
      <c r="N131" s="216"/>
      <c r="O131" s="216"/>
      <c r="P131" s="216"/>
      <c r="Q131" s="216"/>
      <c r="R131" s="122"/>
      <c r="T131" s="123"/>
      <c r="U131" s="120"/>
      <c r="V131" s="120"/>
      <c r="W131" s="124" t="e">
        <f>SUM(#REF!)</f>
        <v>#REF!</v>
      </c>
      <c r="X131" s="124" t="e">
        <f>SUM(#REF!)</f>
        <v>#REF!</v>
      </c>
      <c r="Y131" s="120"/>
      <c r="Z131" s="125" t="e">
        <f>SUM(#REF!)</f>
        <v>#REF!</v>
      </c>
      <c r="AA131" s="120"/>
      <c r="AB131" s="125" t="e">
        <f>SUM(#REF!)</f>
        <v>#REF!</v>
      </c>
      <c r="AC131" s="120"/>
      <c r="AD131" s="125" t="e">
        <f>SUM(#REF!)</f>
        <v>#REF!</v>
      </c>
      <c r="AE131" s="126"/>
      <c r="AR131" s="127" t="s">
        <v>79</v>
      </c>
      <c r="AT131" s="128" t="s">
        <v>72</v>
      </c>
      <c r="AU131" s="128" t="s">
        <v>79</v>
      </c>
      <c r="AY131" s="127" t="s">
        <v>126</v>
      </c>
      <c r="BK131" s="129" t="e">
        <f>SUM(#REF!)</f>
        <v>#REF!</v>
      </c>
    </row>
    <row r="132" spans="2:65" s="9" customFormat="1" ht="37.5" customHeight="1">
      <c r="B132" s="119"/>
      <c r="C132" s="148">
        <v>11</v>
      </c>
      <c r="D132" s="148" t="s">
        <v>127</v>
      </c>
      <c r="E132" s="149" t="s">
        <v>157</v>
      </c>
      <c r="F132" s="195" t="s">
        <v>156</v>
      </c>
      <c r="G132" s="198"/>
      <c r="H132" s="198"/>
      <c r="I132" s="198"/>
      <c r="J132" s="150" t="s">
        <v>130</v>
      </c>
      <c r="K132" s="151">
        <v>112</v>
      </c>
      <c r="L132" s="151">
        <v>0</v>
      </c>
      <c r="M132" s="194">
        <v>0</v>
      </c>
      <c r="N132" s="198"/>
      <c r="O132" s="198"/>
      <c r="P132" s="194">
        <f>K132*M132</f>
        <v>0</v>
      </c>
      <c r="Q132" s="198"/>
      <c r="R132" s="122"/>
      <c r="T132" s="123"/>
      <c r="U132" s="120"/>
      <c r="V132" s="120"/>
      <c r="W132" s="124"/>
      <c r="X132" s="124"/>
      <c r="Y132" s="120"/>
      <c r="Z132" s="125"/>
      <c r="AA132" s="120"/>
      <c r="AB132" s="125"/>
      <c r="AC132" s="120"/>
      <c r="AD132" s="125"/>
      <c r="AE132" s="126"/>
      <c r="AR132" s="127"/>
      <c r="AT132" s="128"/>
      <c r="AU132" s="128"/>
      <c r="AY132" s="127"/>
      <c r="BK132" s="129"/>
    </row>
    <row r="133" spans="2:65" s="10" customFormat="1" ht="28.5" customHeight="1">
      <c r="B133" s="139"/>
      <c r="C133" s="152">
        <v>12</v>
      </c>
      <c r="D133" s="152" t="s">
        <v>138</v>
      </c>
      <c r="E133" s="153" t="s">
        <v>165</v>
      </c>
      <c r="F133" s="196" t="s">
        <v>166</v>
      </c>
      <c r="G133" s="197"/>
      <c r="H133" s="197"/>
      <c r="I133" s="197"/>
      <c r="J133" s="154" t="s">
        <v>130</v>
      </c>
      <c r="K133" s="155">
        <v>118</v>
      </c>
      <c r="L133" s="155">
        <v>0</v>
      </c>
      <c r="M133" s="197"/>
      <c r="N133" s="197"/>
      <c r="O133" s="198"/>
      <c r="P133" s="194">
        <f>K133*L133</f>
        <v>0</v>
      </c>
      <c r="Q133" s="198"/>
      <c r="R133" s="140"/>
      <c r="T133" s="141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2"/>
      <c r="AT133" s="143"/>
      <c r="AU133" s="143"/>
      <c r="AY133" s="143"/>
    </row>
    <row r="134" spans="2:65" s="10" customFormat="1" ht="27.75" customHeight="1">
      <c r="B134" s="139"/>
      <c r="C134" s="148">
        <v>13</v>
      </c>
      <c r="D134" s="148" t="s">
        <v>127</v>
      </c>
      <c r="E134" s="149" t="s">
        <v>189</v>
      </c>
      <c r="F134" s="195" t="s">
        <v>216</v>
      </c>
      <c r="G134" s="198"/>
      <c r="H134" s="198"/>
      <c r="I134" s="198"/>
      <c r="J134" s="150" t="s">
        <v>130</v>
      </c>
      <c r="K134" s="151">
        <v>112</v>
      </c>
      <c r="L134" s="151">
        <v>0</v>
      </c>
      <c r="M134" s="194">
        <v>0</v>
      </c>
      <c r="N134" s="198"/>
      <c r="O134" s="198"/>
      <c r="P134" s="194">
        <f>K134*M134</f>
        <v>0</v>
      </c>
      <c r="Q134" s="198"/>
      <c r="R134" s="140"/>
      <c r="T134" s="141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2"/>
      <c r="AT134" s="143"/>
      <c r="AU134" s="143"/>
      <c r="AY134" s="143"/>
    </row>
    <row r="135" spans="2:65" s="10" customFormat="1" ht="27" customHeight="1">
      <c r="B135" s="139"/>
      <c r="C135" s="148">
        <v>14</v>
      </c>
      <c r="D135" s="148" t="s">
        <v>127</v>
      </c>
      <c r="E135" s="149" t="s">
        <v>168</v>
      </c>
      <c r="F135" s="195" t="s">
        <v>167</v>
      </c>
      <c r="G135" s="198"/>
      <c r="H135" s="198"/>
      <c r="I135" s="198"/>
      <c r="J135" s="150" t="s">
        <v>130</v>
      </c>
      <c r="K135" s="151">
        <v>10</v>
      </c>
      <c r="L135" s="151">
        <v>0</v>
      </c>
      <c r="M135" s="194">
        <v>0</v>
      </c>
      <c r="N135" s="198"/>
      <c r="O135" s="198"/>
      <c r="P135" s="194">
        <f>K135*M135</f>
        <v>0</v>
      </c>
      <c r="Q135" s="198"/>
      <c r="R135" s="140"/>
      <c r="T135" s="141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2"/>
      <c r="AT135" s="143"/>
      <c r="AU135" s="143"/>
      <c r="AY135" s="143"/>
    </row>
    <row r="136" spans="2:65" s="10" customFormat="1" ht="20.25" customHeight="1">
      <c r="B136" s="139"/>
      <c r="C136" s="152">
        <v>15</v>
      </c>
      <c r="D136" s="152" t="s">
        <v>138</v>
      </c>
      <c r="E136" s="153" t="s">
        <v>182</v>
      </c>
      <c r="F136" s="196" t="s">
        <v>181</v>
      </c>
      <c r="G136" s="197"/>
      <c r="H136" s="197"/>
      <c r="I136" s="197"/>
      <c r="J136" s="154" t="s">
        <v>131</v>
      </c>
      <c r="K136" s="155">
        <v>9.1999999999999993</v>
      </c>
      <c r="L136" s="155">
        <v>0</v>
      </c>
      <c r="M136" s="197"/>
      <c r="N136" s="197"/>
      <c r="O136" s="198"/>
      <c r="P136" s="194">
        <f>K136*L136</f>
        <v>0</v>
      </c>
      <c r="Q136" s="198"/>
      <c r="R136" s="140"/>
      <c r="T136" s="141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2"/>
      <c r="AT136" s="143"/>
      <c r="AU136" s="143"/>
      <c r="AY136" s="143"/>
    </row>
    <row r="137" spans="2:65" s="10" customFormat="1" ht="19.5" customHeight="1">
      <c r="B137" s="139"/>
      <c r="C137" s="152">
        <v>16</v>
      </c>
      <c r="D137" s="152" t="s">
        <v>138</v>
      </c>
      <c r="E137" s="153" t="s">
        <v>184</v>
      </c>
      <c r="F137" s="196" t="s">
        <v>183</v>
      </c>
      <c r="G137" s="197"/>
      <c r="H137" s="197"/>
      <c r="I137" s="197"/>
      <c r="J137" s="154" t="s">
        <v>131</v>
      </c>
      <c r="K137" s="155">
        <v>1.6</v>
      </c>
      <c r="L137" s="155">
        <v>0</v>
      </c>
      <c r="M137" s="197"/>
      <c r="N137" s="197"/>
      <c r="O137" s="198"/>
      <c r="P137" s="194">
        <f>K137*L137</f>
        <v>0</v>
      </c>
      <c r="Q137" s="198"/>
      <c r="R137" s="140"/>
      <c r="T137" s="141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2"/>
      <c r="AT137" s="143"/>
      <c r="AU137" s="143"/>
      <c r="AY137" s="143"/>
    </row>
    <row r="138" spans="2:65" s="10" customFormat="1" ht="20.25" customHeight="1">
      <c r="B138" s="139"/>
      <c r="C138" s="152">
        <v>17</v>
      </c>
      <c r="D138" s="152" t="s">
        <v>138</v>
      </c>
      <c r="E138" s="153" t="s">
        <v>188</v>
      </c>
      <c r="F138" s="196" t="s">
        <v>187</v>
      </c>
      <c r="G138" s="197"/>
      <c r="H138" s="197"/>
      <c r="I138" s="197"/>
      <c r="J138" s="154" t="s">
        <v>131</v>
      </c>
      <c r="K138" s="155">
        <v>1.6</v>
      </c>
      <c r="L138" s="155">
        <v>0</v>
      </c>
      <c r="M138" s="197"/>
      <c r="N138" s="197"/>
      <c r="O138" s="198"/>
      <c r="P138" s="194">
        <f>K138*L138</f>
        <v>0</v>
      </c>
      <c r="Q138" s="198"/>
      <c r="R138" s="140"/>
      <c r="T138" s="141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2"/>
      <c r="AT138" s="143"/>
      <c r="AU138" s="143"/>
      <c r="AY138" s="143"/>
    </row>
    <row r="139" spans="2:65" s="10" customFormat="1" ht="20.25" customHeight="1">
      <c r="B139" s="139"/>
      <c r="C139" s="120"/>
      <c r="D139" s="130" t="s">
        <v>207</v>
      </c>
      <c r="E139" s="130"/>
      <c r="F139" s="130"/>
      <c r="G139" s="130"/>
      <c r="H139" s="130"/>
      <c r="I139" s="130"/>
      <c r="J139" s="130"/>
      <c r="K139" s="130"/>
      <c r="L139" s="130"/>
      <c r="M139" s="215">
        <f>P140</f>
        <v>0</v>
      </c>
      <c r="N139" s="216"/>
      <c r="O139" s="216"/>
      <c r="P139" s="216"/>
      <c r="Q139" s="216"/>
      <c r="R139" s="140"/>
      <c r="T139" s="141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2"/>
      <c r="AT139" s="143"/>
      <c r="AU139" s="143"/>
      <c r="AY139" s="143"/>
    </row>
    <row r="140" spans="2:65" s="10" customFormat="1" ht="24.75" customHeight="1">
      <c r="B140" s="139"/>
      <c r="C140" s="148">
        <v>18</v>
      </c>
      <c r="D140" s="148" t="s">
        <v>127</v>
      </c>
      <c r="E140" s="149" t="s">
        <v>208</v>
      </c>
      <c r="F140" s="195" t="s">
        <v>209</v>
      </c>
      <c r="G140" s="195"/>
      <c r="H140" s="195"/>
      <c r="I140" s="195"/>
      <c r="J140" s="150" t="s">
        <v>140</v>
      </c>
      <c r="K140" s="151">
        <v>9</v>
      </c>
      <c r="L140" s="151">
        <v>0</v>
      </c>
      <c r="M140" s="194">
        <v>0</v>
      </c>
      <c r="N140" s="194"/>
      <c r="O140" s="194"/>
      <c r="P140" s="194">
        <f>(M140+L140)*K140</f>
        <v>0</v>
      </c>
      <c r="Q140" s="194"/>
      <c r="R140" s="140"/>
      <c r="T140" s="141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2"/>
      <c r="AT140" s="143"/>
      <c r="AU140" s="143"/>
      <c r="AY140" s="143"/>
    </row>
    <row r="141" spans="2:65" s="9" customFormat="1" ht="29.85" customHeight="1">
      <c r="B141" s="119"/>
      <c r="C141" s="120"/>
      <c r="D141" s="130" t="s">
        <v>102</v>
      </c>
      <c r="E141" s="130"/>
      <c r="F141" s="130"/>
      <c r="G141" s="130"/>
      <c r="H141" s="130"/>
      <c r="I141" s="130"/>
      <c r="J141" s="130"/>
      <c r="K141" s="130"/>
      <c r="L141" s="130"/>
      <c r="M141" s="215">
        <f>SUM(P142:Q150)</f>
        <v>0</v>
      </c>
      <c r="N141" s="216"/>
      <c r="O141" s="216"/>
      <c r="P141" s="216"/>
      <c r="Q141" s="216"/>
      <c r="R141" s="122"/>
      <c r="T141" s="123"/>
      <c r="U141" s="120"/>
      <c r="V141" s="120"/>
      <c r="W141" s="124">
        <f>SUM(W144:W149)</f>
        <v>0</v>
      </c>
      <c r="X141" s="124">
        <f>SUM(X144:X149)</f>
        <v>0</v>
      </c>
      <c r="Y141" s="120"/>
      <c r="Z141" s="125">
        <f>SUM(Z144:Z149)</f>
        <v>0.749</v>
      </c>
      <c r="AA141" s="120"/>
      <c r="AB141" s="125">
        <f>SUM(AB144:AB149)</f>
        <v>0</v>
      </c>
      <c r="AC141" s="120"/>
      <c r="AD141" s="125">
        <f>SUM(AD144:AD149)</f>
        <v>0</v>
      </c>
      <c r="AE141" s="126"/>
      <c r="AR141" s="127" t="s">
        <v>79</v>
      </c>
      <c r="AT141" s="128" t="s">
        <v>72</v>
      </c>
      <c r="AU141" s="128" t="s">
        <v>79</v>
      </c>
      <c r="AY141" s="127" t="s">
        <v>126</v>
      </c>
      <c r="BK141" s="129">
        <f>SUM(BK144:BK149)</f>
        <v>0</v>
      </c>
    </row>
    <row r="142" spans="2:65" s="9" customFormat="1" ht="29.85" customHeight="1">
      <c r="B142" s="119"/>
      <c r="C142" s="148">
        <v>19</v>
      </c>
      <c r="D142" s="148" t="s">
        <v>127</v>
      </c>
      <c r="E142" s="149" t="s">
        <v>158</v>
      </c>
      <c r="F142" s="195" t="s">
        <v>196</v>
      </c>
      <c r="G142" s="195"/>
      <c r="H142" s="195"/>
      <c r="I142" s="195"/>
      <c r="J142" s="150" t="s">
        <v>154</v>
      </c>
      <c r="K142" s="151">
        <v>2.68</v>
      </c>
      <c r="L142" s="151">
        <v>0</v>
      </c>
      <c r="M142" s="194">
        <v>0</v>
      </c>
      <c r="N142" s="194"/>
      <c r="O142" s="194"/>
      <c r="P142" s="194">
        <f>K142*M142</f>
        <v>0</v>
      </c>
      <c r="Q142" s="194"/>
      <c r="R142" s="122"/>
      <c r="T142" s="123"/>
      <c r="U142" s="120"/>
      <c r="V142" s="120"/>
      <c r="W142" s="124"/>
      <c r="X142" s="124"/>
      <c r="Y142" s="120"/>
      <c r="Z142" s="125"/>
      <c r="AA142" s="120"/>
      <c r="AB142" s="125"/>
      <c r="AC142" s="120"/>
      <c r="AD142" s="125"/>
      <c r="AE142" s="126"/>
      <c r="AR142" s="127"/>
      <c r="AT142" s="128"/>
      <c r="AU142" s="128"/>
      <c r="AY142" s="127"/>
      <c r="BK142" s="129"/>
    </row>
    <row r="143" spans="2:65" s="9" customFormat="1" ht="32.25" customHeight="1">
      <c r="B143" s="119"/>
      <c r="C143" s="148">
        <v>20</v>
      </c>
      <c r="D143" s="148" t="s">
        <v>127</v>
      </c>
      <c r="E143" s="149" t="s">
        <v>149</v>
      </c>
      <c r="F143" s="195" t="s">
        <v>159</v>
      </c>
      <c r="G143" s="195"/>
      <c r="H143" s="195"/>
      <c r="I143" s="195"/>
      <c r="J143" s="150" t="s">
        <v>140</v>
      </c>
      <c r="K143" s="151">
        <v>16</v>
      </c>
      <c r="L143" s="151">
        <v>0</v>
      </c>
      <c r="M143" s="194">
        <v>0</v>
      </c>
      <c r="N143" s="194"/>
      <c r="O143" s="194"/>
      <c r="P143" s="194">
        <f>K143*M143</f>
        <v>0</v>
      </c>
      <c r="Q143" s="194"/>
      <c r="R143" s="122"/>
      <c r="T143" s="123"/>
      <c r="U143" s="120"/>
      <c r="V143" s="120"/>
      <c r="W143" s="124"/>
      <c r="X143" s="124"/>
      <c r="Y143" s="120"/>
      <c r="Z143" s="125"/>
      <c r="AA143" s="120"/>
      <c r="AB143" s="125"/>
      <c r="AC143" s="120"/>
      <c r="AD143" s="125"/>
      <c r="AE143" s="126"/>
      <c r="AR143" s="127"/>
      <c r="AT143" s="128"/>
      <c r="AU143" s="128"/>
      <c r="AY143" s="127"/>
      <c r="BK143" s="129"/>
    </row>
    <row r="144" spans="2:65" s="1" customFormat="1" ht="31.5" customHeight="1">
      <c r="B144" s="131"/>
      <c r="C144" s="148">
        <v>21</v>
      </c>
      <c r="D144" s="148" t="s">
        <v>127</v>
      </c>
      <c r="E144" s="149" t="s">
        <v>164</v>
      </c>
      <c r="F144" s="195" t="s">
        <v>163</v>
      </c>
      <c r="G144" s="195"/>
      <c r="H144" s="195"/>
      <c r="I144" s="195"/>
      <c r="J144" s="150" t="s">
        <v>140</v>
      </c>
      <c r="K144" s="151">
        <v>44.8</v>
      </c>
      <c r="L144" s="151">
        <v>0</v>
      </c>
      <c r="M144" s="194">
        <v>0</v>
      </c>
      <c r="N144" s="194"/>
      <c r="O144" s="194"/>
      <c r="P144" s="194">
        <f>K144*M144</f>
        <v>0</v>
      </c>
      <c r="Q144" s="194"/>
      <c r="R144" s="132"/>
      <c r="T144" s="133"/>
      <c r="U144" s="41"/>
      <c r="V144" s="134"/>
      <c r="W144" s="134"/>
      <c r="X144" s="134"/>
      <c r="Y144" s="135"/>
      <c r="Z144" s="135"/>
      <c r="AA144" s="135"/>
      <c r="AB144" s="135"/>
      <c r="AC144" s="135"/>
      <c r="AD144" s="135"/>
      <c r="AE144" s="136"/>
      <c r="AR144" s="18"/>
      <c r="AT144" s="18"/>
      <c r="AU144" s="18"/>
      <c r="AY144" s="18"/>
      <c r="BE144" s="137"/>
      <c r="BF144" s="137"/>
      <c r="BG144" s="137"/>
      <c r="BH144" s="137"/>
      <c r="BI144" s="137"/>
      <c r="BJ144" s="18"/>
      <c r="BK144" s="138"/>
      <c r="BL144" s="18"/>
      <c r="BM144" s="18"/>
    </row>
    <row r="145" spans="2:65" s="1" customFormat="1" ht="22.5" customHeight="1">
      <c r="B145" s="131"/>
      <c r="C145" s="152">
        <v>22</v>
      </c>
      <c r="D145" s="152" t="s">
        <v>138</v>
      </c>
      <c r="E145" s="153" t="s">
        <v>170</v>
      </c>
      <c r="F145" s="196" t="s">
        <v>169</v>
      </c>
      <c r="G145" s="196"/>
      <c r="H145" s="196"/>
      <c r="I145" s="196"/>
      <c r="J145" s="154" t="s">
        <v>135</v>
      </c>
      <c r="K145" s="155">
        <v>48</v>
      </c>
      <c r="L145" s="155">
        <v>0</v>
      </c>
      <c r="M145" s="197"/>
      <c r="N145" s="197"/>
      <c r="O145" s="198"/>
      <c r="P145" s="194">
        <f>K145*L145</f>
        <v>0</v>
      </c>
      <c r="Q145" s="194"/>
      <c r="R145" s="132"/>
      <c r="T145" s="133"/>
      <c r="U145" s="41"/>
      <c r="V145" s="134"/>
      <c r="W145" s="134"/>
      <c r="X145" s="134"/>
      <c r="Y145" s="135"/>
      <c r="Z145" s="135"/>
      <c r="AA145" s="135"/>
      <c r="AB145" s="135"/>
      <c r="AC145" s="135"/>
      <c r="AD145" s="135"/>
      <c r="AE145" s="136"/>
      <c r="AR145" s="18"/>
      <c r="AT145" s="18"/>
      <c r="AU145" s="18"/>
      <c r="AY145" s="18"/>
      <c r="BE145" s="137"/>
      <c r="BF145" s="137"/>
      <c r="BG145" s="137"/>
      <c r="BH145" s="137"/>
      <c r="BI145" s="137"/>
      <c r="BJ145" s="18"/>
      <c r="BK145" s="138"/>
      <c r="BL145" s="18"/>
      <c r="BM145" s="18"/>
    </row>
    <row r="146" spans="2:65" s="1" customFormat="1" ht="38.25" customHeight="1">
      <c r="B146" s="131"/>
      <c r="C146" s="148">
        <v>23</v>
      </c>
      <c r="D146" s="148" t="s">
        <v>127</v>
      </c>
      <c r="E146" s="149" t="s">
        <v>210</v>
      </c>
      <c r="F146" s="195" t="s">
        <v>211</v>
      </c>
      <c r="G146" s="195"/>
      <c r="H146" s="195"/>
      <c r="I146" s="195"/>
      <c r="J146" s="150" t="s">
        <v>135</v>
      </c>
      <c r="K146" s="151">
        <v>1</v>
      </c>
      <c r="L146" s="151">
        <v>0</v>
      </c>
      <c r="M146" s="194">
        <v>0</v>
      </c>
      <c r="N146" s="194"/>
      <c r="O146" s="194"/>
      <c r="P146" s="194">
        <f>M146*K146</f>
        <v>0</v>
      </c>
      <c r="Q146" s="194"/>
      <c r="R146" s="132"/>
      <c r="T146" s="133"/>
      <c r="U146" s="41" t="s">
        <v>38</v>
      </c>
      <c r="V146" s="134">
        <f>L146+M146</f>
        <v>0</v>
      </c>
      <c r="W146" s="134">
        <f>ROUND(L146*K146,3)</f>
        <v>0</v>
      </c>
      <c r="X146" s="134">
        <f>ROUND(M146*K146,3)</f>
        <v>0</v>
      </c>
      <c r="Y146" s="135">
        <v>0.749</v>
      </c>
      <c r="Z146" s="135">
        <f>Y146*K146</f>
        <v>0.749</v>
      </c>
      <c r="AA146" s="135">
        <v>0</v>
      </c>
      <c r="AB146" s="135">
        <f>AA146*K146</f>
        <v>0</v>
      </c>
      <c r="AC146" s="135">
        <v>0</v>
      </c>
      <c r="AD146" s="135">
        <f>AC146*K146</f>
        <v>0</v>
      </c>
      <c r="AE146" s="136" t="s">
        <v>5</v>
      </c>
      <c r="AR146" s="18" t="s">
        <v>128</v>
      </c>
      <c r="AT146" s="18" t="s">
        <v>127</v>
      </c>
      <c r="AU146" s="18" t="s">
        <v>129</v>
      </c>
      <c r="AY146" s="18" t="s">
        <v>126</v>
      </c>
      <c r="BE146" s="137">
        <f>IF(U146="základná",P146,0)</f>
        <v>0</v>
      </c>
      <c r="BF146" s="137">
        <f>IF(U146="znížená",P146,0)</f>
        <v>0</v>
      </c>
      <c r="BG146" s="137">
        <f>IF(U146="zákl. prenesená",P146,0)</f>
        <v>0</v>
      </c>
      <c r="BH146" s="137">
        <f>IF(U146="zníž. prenesená",P146,0)</f>
        <v>0</v>
      </c>
      <c r="BI146" s="137">
        <f>IF(U146="nulová",P146,0)</f>
        <v>0</v>
      </c>
      <c r="BJ146" s="18" t="s">
        <v>129</v>
      </c>
      <c r="BK146" s="138">
        <f>ROUND(V146*K146,3)</f>
        <v>0</v>
      </c>
      <c r="BL146" s="18" t="s">
        <v>128</v>
      </c>
      <c r="BM146" s="18" t="s">
        <v>134</v>
      </c>
    </row>
    <row r="147" spans="2:65" s="1" customFormat="1" ht="27.75" customHeight="1">
      <c r="B147" s="131"/>
      <c r="C147" s="148">
        <v>24</v>
      </c>
      <c r="D147" s="148" t="s">
        <v>127</v>
      </c>
      <c r="E147" s="149" t="s">
        <v>194</v>
      </c>
      <c r="F147" s="195" t="s">
        <v>193</v>
      </c>
      <c r="G147" s="195"/>
      <c r="H147" s="195"/>
      <c r="I147" s="195"/>
      <c r="J147" s="150" t="s">
        <v>154</v>
      </c>
      <c r="K147" s="151">
        <v>0.2</v>
      </c>
      <c r="L147" s="151">
        <v>0</v>
      </c>
      <c r="M147" s="194">
        <v>0</v>
      </c>
      <c r="N147" s="194"/>
      <c r="O147" s="194"/>
      <c r="P147" s="194">
        <f>K147*M147</f>
        <v>0</v>
      </c>
      <c r="Q147" s="194"/>
      <c r="R147" s="132"/>
      <c r="T147" s="133"/>
      <c r="U147" s="41"/>
      <c r="V147" s="134"/>
      <c r="W147" s="134"/>
      <c r="X147" s="134"/>
      <c r="Y147" s="135"/>
      <c r="Z147" s="135"/>
      <c r="AA147" s="135"/>
      <c r="AB147" s="135"/>
      <c r="AC147" s="135"/>
      <c r="AD147" s="135"/>
      <c r="AE147" s="136"/>
      <c r="AR147" s="18"/>
      <c r="AT147" s="18"/>
      <c r="AU147" s="18"/>
      <c r="AY147" s="18"/>
      <c r="BE147" s="137"/>
      <c r="BF147" s="137"/>
      <c r="BG147" s="137"/>
      <c r="BH147" s="137"/>
      <c r="BI147" s="137"/>
      <c r="BJ147" s="18"/>
      <c r="BK147" s="138"/>
      <c r="BL147" s="18"/>
      <c r="BM147" s="18"/>
    </row>
    <row r="148" spans="2:65" s="1" customFormat="1" ht="27" customHeight="1">
      <c r="B148" s="131"/>
      <c r="C148" s="148">
        <v>25</v>
      </c>
      <c r="D148" s="148" t="s">
        <v>127</v>
      </c>
      <c r="E148" s="149" t="s">
        <v>202</v>
      </c>
      <c r="F148" s="195" t="s">
        <v>203</v>
      </c>
      <c r="G148" s="195"/>
      <c r="H148" s="195"/>
      <c r="I148" s="195"/>
      <c r="J148" s="150" t="s">
        <v>135</v>
      </c>
      <c r="K148" s="151">
        <v>1</v>
      </c>
      <c r="L148" s="151">
        <v>0</v>
      </c>
      <c r="M148" s="194">
        <v>0</v>
      </c>
      <c r="N148" s="194"/>
      <c r="O148" s="194"/>
      <c r="P148" s="194">
        <f>M148*K148</f>
        <v>0</v>
      </c>
      <c r="Q148" s="194"/>
      <c r="R148" s="132"/>
      <c r="T148" s="133"/>
      <c r="U148" s="41"/>
      <c r="V148" s="134"/>
      <c r="W148" s="134"/>
      <c r="X148" s="134"/>
      <c r="Y148" s="135"/>
      <c r="Z148" s="135"/>
      <c r="AA148" s="135"/>
      <c r="AB148" s="135"/>
      <c r="AC148" s="135"/>
      <c r="AD148" s="135"/>
      <c r="AE148" s="136"/>
      <c r="AR148" s="18"/>
      <c r="AT148" s="18"/>
      <c r="AU148" s="18"/>
      <c r="AY148" s="18"/>
      <c r="BE148" s="137"/>
      <c r="BF148" s="137"/>
      <c r="BG148" s="137"/>
      <c r="BH148" s="137"/>
      <c r="BI148" s="137"/>
      <c r="BJ148" s="18"/>
      <c r="BK148" s="138"/>
      <c r="BL148" s="18"/>
      <c r="BM148" s="18"/>
    </row>
    <row r="149" spans="2:65" s="1" customFormat="1" ht="18.75" customHeight="1">
      <c r="B149" s="131"/>
      <c r="C149" s="148">
        <v>26</v>
      </c>
      <c r="D149" s="148" t="s">
        <v>127</v>
      </c>
      <c r="E149" s="149" t="s">
        <v>174</v>
      </c>
      <c r="F149" s="195" t="s">
        <v>150</v>
      </c>
      <c r="G149" s="195"/>
      <c r="H149" s="195"/>
      <c r="I149" s="195"/>
      <c r="J149" s="150" t="s">
        <v>135</v>
      </c>
      <c r="K149" s="151">
        <v>1</v>
      </c>
      <c r="L149" s="151">
        <v>0</v>
      </c>
      <c r="M149" s="194">
        <v>0</v>
      </c>
      <c r="N149" s="194"/>
      <c r="O149" s="194"/>
      <c r="P149" s="194">
        <f>ROUND(V149*K149,3)</f>
        <v>0</v>
      </c>
      <c r="Q149" s="194"/>
      <c r="R149" s="132"/>
      <c r="T149" s="133"/>
      <c r="U149" s="41" t="s">
        <v>38</v>
      </c>
      <c r="V149" s="134">
        <f>L149+M149</f>
        <v>0</v>
      </c>
      <c r="W149" s="134">
        <f>ROUND(L149*K149,3)</f>
        <v>0</v>
      </c>
      <c r="X149" s="134">
        <f>ROUND(M149*K149,3)</f>
        <v>0</v>
      </c>
      <c r="Y149" s="135">
        <v>0</v>
      </c>
      <c r="Z149" s="135">
        <f>Y149*K149</f>
        <v>0</v>
      </c>
      <c r="AA149" s="135">
        <v>0</v>
      </c>
      <c r="AB149" s="135">
        <f>AA149*K149</f>
        <v>0</v>
      </c>
      <c r="AC149" s="135">
        <v>0</v>
      </c>
      <c r="AD149" s="135">
        <f>AC149*K149</f>
        <v>0</v>
      </c>
      <c r="AE149" s="136" t="s">
        <v>5</v>
      </c>
      <c r="AR149" s="18" t="s">
        <v>128</v>
      </c>
      <c r="AT149" s="18" t="s">
        <v>127</v>
      </c>
      <c r="AU149" s="18" t="s">
        <v>129</v>
      </c>
      <c r="AY149" s="18" t="s">
        <v>126</v>
      </c>
      <c r="BE149" s="137">
        <f>IF(U149="základná",P149,0)</f>
        <v>0</v>
      </c>
      <c r="BF149" s="137">
        <f>IF(U149="znížená",P149,0)</f>
        <v>0</v>
      </c>
      <c r="BG149" s="137">
        <f>IF(U149="zákl. prenesená",P149,0)</f>
        <v>0</v>
      </c>
      <c r="BH149" s="137">
        <f>IF(U149="zníž. prenesená",P149,0)</f>
        <v>0</v>
      </c>
      <c r="BI149" s="137">
        <f>IF(U149="nulová",P149,0)</f>
        <v>0</v>
      </c>
      <c r="BJ149" s="18" t="s">
        <v>129</v>
      </c>
      <c r="BK149" s="138">
        <f>ROUND(V149*K149,3)</f>
        <v>0</v>
      </c>
      <c r="BL149" s="18" t="s">
        <v>128</v>
      </c>
      <c r="BM149" s="18" t="s">
        <v>136</v>
      </c>
    </row>
    <row r="150" spans="2:65" s="1" customFormat="1" ht="32.25" customHeight="1">
      <c r="B150" s="131"/>
      <c r="C150" s="148">
        <v>27</v>
      </c>
      <c r="D150" s="148" t="s">
        <v>127</v>
      </c>
      <c r="E150" s="149" t="s">
        <v>132</v>
      </c>
      <c r="F150" s="195" t="s">
        <v>133</v>
      </c>
      <c r="G150" s="195"/>
      <c r="H150" s="195"/>
      <c r="I150" s="195"/>
      <c r="J150" s="150" t="s">
        <v>131</v>
      </c>
      <c r="K150" s="151">
        <v>0.8</v>
      </c>
      <c r="L150" s="151">
        <v>0</v>
      </c>
      <c r="M150" s="194">
        <v>0</v>
      </c>
      <c r="N150" s="194"/>
      <c r="O150" s="194"/>
      <c r="P150" s="194">
        <f>M150*K150</f>
        <v>0</v>
      </c>
      <c r="Q150" s="194"/>
      <c r="R150" s="132"/>
      <c r="T150" s="147"/>
      <c r="U150" s="41"/>
      <c r="V150" s="134"/>
      <c r="W150" s="134"/>
      <c r="X150" s="134"/>
      <c r="Y150" s="135"/>
      <c r="Z150" s="135"/>
      <c r="AA150" s="135"/>
      <c r="AB150" s="135"/>
      <c r="AC150" s="135"/>
      <c r="AD150" s="135"/>
      <c r="AE150" s="136"/>
      <c r="AR150" s="18"/>
      <c r="AT150" s="18"/>
      <c r="AU150" s="18"/>
      <c r="AY150" s="18"/>
      <c r="BE150" s="137"/>
      <c r="BF150" s="137"/>
      <c r="BG150" s="137"/>
      <c r="BH150" s="137"/>
      <c r="BI150" s="137"/>
      <c r="BJ150" s="18"/>
      <c r="BK150" s="138"/>
      <c r="BL150" s="18"/>
      <c r="BM150" s="18"/>
    </row>
    <row r="151" spans="2:65" s="9" customFormat="1" ht="29.85" customHeight="1">
      <c r="B151" s="119"/>
      <c r="C151" s="120"/>
      <c r="D151" s="130" t="s">
        <v>103</v>
      </c>
      <c r="E151" s="130"/>
      <c r="F151" s="130"/>
      <c r="G151" s="130"/>
      <c r="H151" s="130"/>
      <c r="I151" s="130"/>
      <c r="J151" s="130"/>
      <c r="K151" s="130"/>
      <c r="L151" s="130"/>
      <c r="M151" s="215">
        <f>BK151</f>
        <v>0</v>
      </c>
      <c r="N151" s="216"/>
      <c r="O151" s="216"/>
      <c r="P151" s="216"/>
      <c r="Q151" s="216"/>
      <c r="R151" s="122"/>
      <c r="T151" s="123"/>
      <c r="U151" s="120"/>
      <c r="V151" s="120"/>
      <c r="W151" s="124">
        <f>W152</f>
        <v>0</v>
      </c>
      <c r="X151" s="124">
        <f>X152</f>
        <v>0</v>
      </c>
      <c r="Y151" s="120"/>
      <c r="Z151" s="125">
        <f>Z152</f>
        <v>35.467200000000005</v>
      </c>
      <c r="AA151" s="120"/>
      <c r="AB151" s="125">
        <f>AB152</f>
        <v>0</v>
      </c>
      <c r="AC151" s="120"/>
      <c r="AD151" s="125">
        <f>AD152</f>
        <v>0</v>
      </c>
      <c r="AE151" s="126"/>
      <c r="AR151" s="127" t="s">
        <v>79</v>
      </c>
      <c r="AT151" s="128" t="s">
        <v>72</v>
      </c>
      <c r="AU151" s="128" t="s">
        <v>79</v>
      </c>
      <c r="AY151" s="127" t="s">
        <v>126</v>
      </c>
      <c r="BK151" s="129">
        <f>BK152</f>
        <v>0</v>
      </c>
    </row>
    <row r="152" spans="2:65" s="1" customFormat="1" ht="39" customHeight="1">
      <c r="B152" s="131"/>
      <c r="C152" s="148">
        <v>28</v>
      </c>
      <c r="D152" s="148" t="s">
        <v>127</v>
      </c>
      <c r="E152" s="149" t="s">
        <v>173</v>
      </c>
      <c r="F152" s="195" t="s">
        <v>172</v>
      </c>
      <c r="G152" s="195"/>
      <c r="H152" s="195"/>
      <c r="I152" s="195"/>
      <c r="J152" s="150" t="s">
        <v>131</v>
      </c>
      <c r="K152" s="151">
        <v>14.4</v>
      </c>
      <c r="L152" s="151">
        <v>0</v>
      </c>
      <c r="M152" s="194">
        <v>0</v>
      </c>
      <c r="N152" s="194"/>
      <c r="O152" s="194"/>
      <c r="P152" s="194">
        <f>ROUND(V152*K152,3)</f>
        <v>0</v>
      </c>
      <c r="Q152" s="194"/>
      <c r="R152" s="132"/>
      <c r="T152" s="133" t="s">
        <v>5</v>
      </c>
      <c r="U152" s="41" t="s">
        <v>38</v>
      </c>
      <c r="V152" s="134">
        <f>L152+M152</f>
        <v>0</v>
      </c>
      <c r="W152" s="134">
        <f>ROUND(L152*K152,3)</f>
        <v>0</v>
      </c>
      <c r="X152" s="134">
        <f>ROUND(M152*K152,3)</f>
        <v>0</v>
      </c>
      <c r="Y152" s="135">
        <v>2.4630000000000001</v>
      </c>
      <c r="Z152" s="135">
        <f>Y152*K152</f>
        <v>35.467200000000005</v>
      </c>
      <c r="AA152" s="135">
        <v>0</v>
      </c>
      <c r="AB152" s="135">
        <f>AA152*K152</f>
        <v>0</v>
      </c>
      <c r="AC152" s="135">
        <v>0</v>
      </c>
      <c r="AD152" s="135">
        <f>AC152*K152</f>
        <v>0</v>
      </c>
      <c r="AE152" s="136" t="s">
        <v>5</v>
      </c>
      <c r="AR152" s="18" t="s">
        <v>128</v>
      </c>
      <c r="AT152" s="18" t="s">
        <v>127</v>
      </c>
      <c r="AU152" s="18" t="s">
        <v>129</v>
      </c>
      <c r="AY152" s="18" t="s">
        <v>126</v>
      </c>
      <c r="BE152" s="137">
        <f>IF(U152="základná",P152,0)</f>
        <v>0</v>
      </c>
      <c r="BF152" s="137">
        <f>IF(U152="znížená",P152,0)</f>
        <v>0</v>
      </c>
      <c r="BG152" s="137">
        <f>IF(U152="zákl. prenesená",P152,0)</f>
        <v>0</v>
      </c>
      <c r="BH152" s="137">
        <f>IF(U152="zníž. prenesená",P152,0)</f>
        <v>0</v>
      </c>
      <c r="BI152" s="137">
        <f>IF(U152="nulová",P152,0)</f>
        <v>0</v>
      </c>
      <c r="BJ152" s="18" t="s">
        <v>129</v>
      </c>
      <c r="BK152" s="138">
        <f>ROUND(V152*K152,3)</f>
        <v>0</v>
      </c>
      <c r="BL152" s="18" t="s">
        <v>128</v>
      </c>
      <c r="BM152" s="18" t="s">
        <v>137</v>
      </c>
    </row>
    <row r="153" spans="2:65" s="9" customFormat="1" ht="37.35" customHeight="1">
      <c r="B153" s="119"/>
      <c r="C153" s="120"/>
      <c r="D153" s="121" t="s">
        <v>104</v>
      </c>
      <c r="E153" s="121"/>
      <c r="F153" s="121"/>
      <c r="G153" s="121"/>
      <c r="H153" s="121"/>
      <c r="I153" s="121"/>
      <c r="J153" s="121"/>
      <c r="K153" s="121"/>
      <c r="L153" s="121"/>
      <c r="M153" s="217">
        <f>M154</f>
        <v>0</v>
      </c>
      <c r="N153" s="218"/>
      <c r="O153" s="218"/>
      <c r="P153" s="218"/>
      <c r="Q153" s="218"/>
      <c r="R153" s="122"/>
      <c r="T153" s="123"/>
      <c r="U153" s="120"/>
      <c r="V153" s="120"/>
      <c r="W153" s="124" t="e">
        <f>W154+#REF!+#REF!+#REF!+#REF!+#REF!+#REF!+#REF!</f>
        <v>#REF!</v>
      </c>
      <c r="X153" s="124" t="e">
        <f>X154+#REF!+#REF!+#REF!+#REF!+#REF!+#REF!+#REF!</f>
        <v>#REF!</v>
      </c>
      <c r="Y153" s="120"/>
      <c r="Z153" s="125" t="e">
        <f>Z154+#REF!+#REF!+#REF!+#REF!+#REF!+#REF!+#REF!</f>
        <v>#REF!</v>
      </c>
      <c r="AA153" s="120"/>
      <c r="AB153" s="125" t="e">
        <f>AB154+#REF!+#REF!+#REF!+#REF!+#REF!+#REF!+#REF!</f>
        <v>#REF!</v>
      </c>
      <c r="AC153" s="120"/>
      <c r="AD153" s="125" t="e">
        <f>AD154+#REF!+#REF!+#REF!+#REF!+#REF!+#REF!+#REF!</f>
        <v>#REF!</v>
      </c>
      <c r="AE153" s="126"/>
      <c r="AR153" s="127" t="s">
        <v>129</v>
      </c>
      <c r="AT153" s="128" t="s">
        <v>72</v>
      </c>
      <c r="AU153" s="128" t="s">
        <v>73</v>
      </c>
      <c r="AY153" s="127" t="s">
        <v>126</v>
      </c>
      <c r="BK153" s="129" t="e">
        <f>BK154+#REF!+#REF!+#REF!+#REF!+#REF!+#REF!+#REF!</f>
        <v>#REF!</v>
      </c>
    </row>
    <row r="154" spans="2:65" s="9" customFormat="1" ht="19.899999999999999" customHeight="1">
      <c r="B154" s="119"/>
      <c r="C154" s="120"/>
      <c r="D154" s="130" t="s">
        <v>105</v>
      </c>
      <c r="E154" s="130"/>
      <c r="F154" s="130"/>
      <c r="G154" s="130"/>
      <c r="H154" s="130"/>
      <c r="I154" s="130"/>
      <c r="J154" s="130"/>
      <c r="K154" s="130"/>
      <c r="L154" s="130"/>
      <c r="M154" s="215">
        <f>SUM(P155:Q161)</f>
        <v>0</v>
      </c>
      <c r="N154" s="216"/>
      <c r="O154" s="216"/>
      <c r="P154" s="216"/>
      <c r="Q154" s="216"/>
      <c r="R154" s="122"/>
      <c r="T154" s="123"/>
      <c r="U154" s="120"/>
      <c r="V154" s="120"/>
      <c r="W154" s="124" t="e">
        <f>SUM(#REF!)</f>
        <v>#REF!</v>
      </c>
      <c r="X154" s="124" t="e">
        <f>SUM(#REF!)</f>
        <v>#REF!</v>
      </c>
      <c r="Y154" s="120"/>
      <c r="Z154" s="125" t="e">
        <f>SUM(#REF!)</f>
        <v>#REF!</v>
      </c>
      <c r="AA154" s="120"/>
      <c r="AB154" s="125" t="e">
        <f>SUM(#REF!)</f>
        <v>#REF!</v>
      </c>
      <c r="AC154" s="120"/>
      <c r="AD154" s="125" t="e">
        <f>SUM(#REF!)</f>
        <v>#REF!</v>
      </c>
      <c r="AE154" s="126"/>
      <c r="AR154" s="127" t="s">
        <v>129</v>
      </c>
      <c r="AT154" s="128" t="s">
        <v>72</v>
      </c>
      <c r="AU154" s="128" t="s">
        <v>79</v>
      </c>
      <c r="AY154" s="127" t="s">
        <v>126</v>
      </c>
      <c r="BK154" s="129" t="e">
        <f>SUM(#REF!)</f>
        <v>#REF!</v>
      </c>
    </row>
    <row r="155" spans="2:65" s="9" customFormat="1" ht="39" customHeight="1">
      <c r="B155" s="119"/>
      <c r="C155" s="148">
        <v>29</v>
      </c>
      <c r="D155" s="148" t="s">
        <v>127</v>
      </c>
      <c r="E155" s="149" t="s">
        <v>146</v>
      </c>
      <c r="F155" s="195" t="s">
        <v>147</v>
      </c>
      <c r="G155" s="198"/>
      <c r="H155" s="198"/>
      <c r="I155" s="198"/>
      <c r="J155" s="150" t="s">
        <v>130</v>
      </c>
      <c r="K155" s="151">
        <v>9.8000000000000007</v>
      </c>
      <c r="L155" s="151">
        <v>0</v>
      </c>
      <c r="M155" s="194">
        <v>0</v>
      </c>
      <c r="N155" s="198"/>
      <c r="O155" s="198"/>
      <c r="P155" s="194">
        <f>K155*M155</f>
        <v>0</v>
      </c>
      <c r="Q155" s="198"/>
      <c r="R155" s="122"/>
      <c r="T155" s="123"/>
      <c r="U155" s="120"/>
      <c r="V155" s="120"/>
      <c r="W155" s="124"/>
      <c r="X155" s="124"/>
      <c r="Y155" s="120"/>
      <c r="Z155" s="125"/>
      <c r="AA155" s="120"/>
      <c r="AB155" s="125"/>
      <c r="AC155" s="120"/>
      <c r="AD155" s="125"/>
      <c r="AE155" s="126"/>
      <c r="AR155" s="127"/>
      <c r="AT155" s="128"/>
      <c r="AU155" s="128"/>
      <c r="AY155" s="127"/>
      <c r="BK155" s="129"/>
    </row>
    <row r="156" spans="2:65" s="9" customFormat="1" ht="18.75" customHeight="1">
      <c r="B156" s="119"/>
      <c r="C156" s="152">
        <v>30</v>
      </c>
      <c r="D156" s="152" t="s">
        <v>138</v>
      </c>
      <c r="E156" s="153" t="s">
        <v>191</v>
      </c>
      <c r="F156" s="196" t="s">
        <v>200</v>
      </c>
      <c r="G156" s="197"/>
      <c r="H156" s="197"/>
      <c r="I156" s="197"/>
      <c r="J156" s="154" t="s">
        <v>139</v>
      </c>
      <c r="K156" s="155">
        <v>25</v>
      </c>
      <c r="L156" s="155">
        <v>0</v>
      </c>
      <c r="M156" s="197"/>
      <c r="N156" s="197"/>
      <c r="O156" s="198"/>
      <c r="P156" s="194">
        <f>K156*L156</f>
        <v>0</v>
      </c>
      <c r="Q156" s="198"/>
      <c r="R156" s="122"/>
      <c r="T156" s="123"/>
      <c r="U156" s="120"/>
      <c r="V156" s="120"/>
      <c r="W156" s="124"/>
      <c r="X156" s="124"/>
      <c r="Y156" s="120"/>
      <c r="Z156" s="125"/>
      <c r="AA156" s="120"/>
      <c r="AB156" s="125"/>
      <c r="AC156" s="120"/>
      <c r="AD156" s="125"/>
      <c r="AE156" s="126"/>
      <c r="AR156" s="127"/>
      <c r="AT156" s="128"/>
      <c r="AU156" s="128"/>
      <c r="AY156" s="127"/>
      <c r="BK156" s="129"/>
    </row>
    <row r="157" spans="2:65" s="9" customFormat="1" ht="31.5" customHeight="1">
      <c r="B157" s="119"/>
      <c r="C157" s="148">
        <v>31</v>
      </c>
      <c r="D157" s="148" t="s">
        <v>127</v>
      </c>
      <c r="E157" s="149" t="s">
        <v>143</v>
      </c>
      <c r="F157" s="195" t="s">
        <v>201</v>
      </c>
      <c r="G157" s="198"/>
      <c r="H157" s="198"/>
      <c r="I157" s="198"/>
      <c r="J157" s="150" t="s">
        <v>130</v>
      </c>
      <c r="K157" s="151">
        <v>9.8000000000000007</v>
      </c>
      <c r="L157" s="151">
        <v>0</v>
      </c>
      <c r="M157" s="194">
        <v>0</v>
      </c>
      <c r="N157" s="198"/>
      <c r="O157" s="198"/>
      <c r="P157" s="194">
        <f>K157*M157</f>
        <v>0</v>
      </c>
      <c r="Q157" s="198"/>
      <c r="R157" s="122"/>
      <c r="T157" s="123"/>
      <c r="U157" s="120"/>
      <c r="V157" s="120"/>
      <c r="W157" s="124"/>
      <c r="X157" s="124"/>
      <c r="Y157" s="120"/>
      <c r="Z157" s="125"/>
      <c r="AA157" s="120"/>
      <c r="AB157" s="125"/>
      <c r="AC157" s="120"/>
      <c r="AD157" s="125"/>
      <c r="AE157" s="126"/>
      <c r="AR157" s="127"/>
      <c r="AT157" s="128"/>
      <c r="AU157" s="128"/>
      <c r="AY157" s="127"/>
      <c r="BK157" s="129"/>
    </row>
    <row r="158" spans="2:65" s="9" customFormat="1" ht="18" customHeight="1">
      <c r="B158" s="119"/>
      <c r="C158" s="152">
        <v>32</v>
      </c>
      <c r="D158" s="152" t="s">
        <v>138</v>
      </c>
      <c r="E158" s="153" t="s">
        <v>144</v>
      </c>
      <c r="F158" s="196" t="s">
        <v>145</v>
      </c>
      <c r="G158" s="197"/>
      <c r="H158" s="197"/>
      <c r="I158" s="197"/>
      <c r="J158" s="154" t="s">
        <v>139</v>
      </c>
      <c r="K158" s="155">
        <v>50</v>
      </c>
      <c r="L158" s="155">
        <v>0</v>
      </c>
      <c r="M158" s="197"/>
      <c r="N158" s="197"/>
      <c r="O158" s="198"/>
      <c r="P158" s="194">
        <f>K158*L158</f>
        <v>0</v>
      </c>
      <c r="Q158" s="198"/>
      <c r="R158" s="122"/>
      <c r="T158" s="123"/>
      <c r="U158" s="120"/>
      <c r="V158" s="120"/>
      <c r="W158" s="124"/>
      <c r="X158" s="124"/>
      <c r="Y158" s="120"/>
      <c r="Z158" s="125"/>
      <c r="AA158" s="120"/>
      <c r="AB158" s="125"/>
      <c r="AC158" s="120"/>
      <c r="AD158" s="125"/>
      <c r="AE158" s="126"/>
      <c r="AR158" s="127"/>
      <c r="AT158" s="128"/>
      <c r="AU158" s="128"/>
      <c r="AY158" s="127"/>
      <c r="BK158" s="129"/>
    </row>
    <row r="159" spans="2:65" s="9" customFormat="1" ht="29.25" customHeight="1">
      <c r="B159" s="119"/>
      <c r="C159" s="148">
        <v>33</v>
      </c>
      <c r="D159" s="148" t="s">
        <v>127</v>
      </c>
      <c r="E159" s="149" t="s">
        <v>148</v>
      </c>
      <c r="F159" s="195" t="s">
        <v>190</v>
      </c>
      <c r="G159" s="198"/>
      <c r="H159" s="198"/>
      <c r="I159" s="198"/>
      <c r="J159" s="150" t="s">
        <v>130</v>
      </c>
      <c r="K159" s="151">
        <v>9.8000000000000007</v>
      </c>
      <c r="L159" s="151">
        <v>0</v>
      </c>
      <c r="M159" s="194">
        <v>0</v>
      </c>
      <c r="N159" s="198"/>
      <c r="O159" s="198"/>
      <c r="P159" s="194">
        <f>K159*M159</f>
        <v>0</v>
      </c>
      <c r="Q159" s="198"/>
      <c r="R159" s="122"/>
      <c r="T159" s="123"/>
      <c r="U159" s="120"/>
      <c r="V159" s="120"/>
      <c r="W159" s="124"/>
      <c r="X159" s="124"/>
      <c r="Y159" s="120"/>
      <c r="Z159" s="125"/>
      <c r="AA159" s="120"/>
      <c r="AB159" s="125"/>
      <c r="AC159" s="120"/>
      <c r="AD159" s="125"/>
      <c r="AE159" s="126"/>
      <c r="AR159" s="127"/>
      <c r="AT159" s="128"/>
      <c r="AU159" s="128"/>
      <c r="AY159" s="127"/>
      <c r="BK159" s="129"/>
    </row>
    <row r="160" spans="2:65" s="9" customFormat="1" ht="19.899999999999999" customHeight="1">
      <c r="B160" s="119"/>
      <c r="C160" s="152">
        <v>34</v>
      </c>
      <c r="D160" s="152" t="s">
        <v>138</v>
      </c>
      <c r="E160" s="153" t="s">
        <v>191</v>
      </c>
      <c r="F160" s="196" t="s">
        <v>192</v>
      </c>
      <c r="G160" s="197"/>
      <c r="H160" s="197"/>
      <c r="I160" s="197"/>
      <c r="J160" s="154" t="s">
        <v>139</v>
      </c>
      <c r="K160" s="155">
        <v>25</v>
      </c>
      <c r="L160" s="155">
        <v>0</v>
      </c>
      <c r="M160" s="197"/>
      <c r="N160" s="197"/>
      <c r="O160" s="198"/>
      <c r="P160" s="194">
        <f>K160*L160</f>
        <v>0</v>
      </c>
      <c r="Q160" s="198"/>
      <c r="R160" s="122"/>
      <c r="T160" s="123"/>
      <c r="U160" s="120"/>
      <c r="V160" s="120"/>
      <c r="W160" s="124"/>
      <c r="X160" s="124"/>
      <c r="Y160" s="120"/>
      <c r="Z160" s="125"/>
      <c r="AA160" s="120"/>
      <c r="AB160" s="125"/>
      <c r="AC160" s="120"/>
      <c r="AD160" s="125"/>
      <c r="AE160" s="126"/>
      <c r="AR160" s="127"/>
      <c r="AT160" s="128"/>
      <c r="AU160" s="128"/>
      <c r="AY160" s="127"/>
      <c r="BK160" s="129"/>
    </row>
    <row r="161" spans="2:63" s="9" customFormat="1" ht="23.25" customHeight="1">
      <c r="B161" s="119"/>
      <c r="C161" s="148">
        <v>35</v>
      </c>
      <c r="D161" s="148" t="s">
        <v>127</v>
      </c>
      <c r="E161" s="149" t="s">
        <v>141</v>
      </c>
      <c r="F161" s="195" t="s">
        <v>142</v>
      </c>
      <c r="G161" s="195"/>
      <c r="H161" s="195"/>
      <c r="I161" s="195"/>
      <c r="J161" s="150" t="s">
        <v>131</v>
      </c>
      <c r="K161" s="151">
        <v>0.1</v>
      </c>
      <c r="L161" s="151">
        <v>0</v>
      </c>
      <c r="M161" s="194">
        <v>0</v>
      </c>
      <c r="N161" s="194"/>
      <c r="O161" s="194"/>
      <c r="P161" s="194">
        <f>K161*M161</f>
        <v>0</v>
      </c>
      <c r="Q161" s="194"/>
      <c r="R161" s="122"/>
      <c r="T161" s="120"/>
      <c r="U161" s="120"/>
      <c r="V161" s="120"/>
      <c r="W161" s="124"/>
      <c r="X161" s="124"/>
      <c r="Y161" s="120"/>
      <c r="Z161" s="125"/>
      <c r="AA161" s="120"/>
      <c r="AB161" s="125"/>
      <c r="AC161" s="120"/>
      <c r="AD161" s="125"/>
      <c r="AE161" s="120"/>
      <c r="AR161" s="127"/>
      <c r="AT161" s="128"/>
      <c r="AU161" s="128"/>
      <c r="AY161" s="127"/>
      <c r="BK161" s="129"/>
    </row>
  </sheetData>
  <mergeCells count="198">
    <mergeCell ref="F150:I150"/>
    <mergeCell ref="M150:O150"/>
    <mergeCell ref="P150:Q150"/>
    <mergeCell ref="H92:J92"/>
    <mergeCell ref="K92:L92"/>
    <mergeCell ref="M92:Q92"/>
    <mergeCell ref="H93:J93"/>
    <mergeCell ref="K93:L93"/>
    <mergeCell ref="M93:Q93"/>
    <mergeCell ref="C106:Q106"/>
    <mergeCell ref="M114:Q114"/>
    <mergeCell ref="F116:I116"/>
    <mergeCell ref="P116:Q116"/>
    <mergeCell ref="M116:O116"/>
    <mergeCell ref="F108:P108"/>
    <mergeCell ref="F109:P109"/>
    <mergeCell ref="M111:P111"/>
    <mergeCell ref="M113:Q113"/>
    <mergeCell ref="M119:Q119"/>
    <mergeCell ref="F121:I121"/>
    <mergeCell ref="M121:O121"/>
    <mergeCell ref="P121:Q121"/>
    <mergeCell ref="F120:I120"/>
    <mergeCell ref="M120:O120"/>
    <mergeCell ref="P120:Q120"/>
    <mergeCell ref="F122:I122"/>
    <mergeCell ref="M122:O122"/>
    <mergeCell ref="M127:Q127"/>
    <mergeCell ref="F128:I128"/>
    <mergeCell ref="M128:O128"/>
    <mergeCell ref="P128:Q128"/>
    <mergeCell ref="F123:I123"/>
    <mergeCell ref="M123:O123"/>
    <mergeCell ref="P123:Q123"/>
    <mergeCell ref="P126:Q126"/>
    <mergeCell ref="M139:Q139"/>
    <mergeCell ref="F133:I133"/>
    <mergeCell ref="P138:Q138"/>
    <mergeCell ref="F135:I135"/>
    <mergeCell ref="M135:O135"/>
    <mergeCell ref="P135:Q135"/>
    <mergeCell ref="M132:O132"/>
    <mergeCell ref="M133:O133"/>
    <mergeCell ref="P133:Q133"/>
    <mergeCell ref="F130:I130"/>
    <mergeCell ref="M130:O130"/>
    <mergeCell ref="P130:Q130"/>
    <mergeCell ref="M88:Q88"/>
    <mergeCell ref="H89:J89"/>
    <mergeCell ref="K89:L89"/>
    <mergeCell ref="M89:Q89"/>
    <mergeCell ref="F140:I140"/>
    <mergeCell ref="F124:I124"/>
    <mergeCell ref="M124:O124"/>
    <mergeCell ref="P124:Q124"/>
    <mergeCell ref="M131:Q131"/>
    <mergeCell ref="F132:I132"/>
    <mergeCell ref="M153:Q153"/>
    <mergeCell ref="M154:Q154"/>
    <mergeCell ref="P147:Q147"/>
    <mergeCell ref="M147:O147"/>
    <mergeCell ref="H1:K1"/>
    <mergeCell ref="S2:AF2"/>
    <mergeCell ref="M117:Q117"/>
    <mergeCell ref="M118:Q118"/>
    <mergeCell ref="H88:J88"/>
    <mergeCell ref="K88:L88"/>
    <mergeCell ref="F125:I125"/>
    <mergeCell ref="F126:I126"/>
    <mergeCell ref="M126:O126"/>
    <mergeCell ref="F152:I152"/>
    <mergeCell ref="P152:Q152"/>
    <mergeCell ref="M152:O152"/>
    <mergeCell ref="F149:I149"/>
    <mergeCell ref="M141:Q141"/>
    <mergeCell ref="M151:Q151"/>
    <mergeCell ref="P132:Q132"/>
    <mergeCell ref="C86:G86"/>
    <mergeCell ref="H86:J86"/>
    <mergeCell ref="K86:L86"/>
    <mergeCell ref="M86:Q86"/>
    <mergeCell ref="F129:I129"/>
    <mergeCell ref="M129:O129"/>
    <mergeCell ref="P129:Q129"/>
    <mergeCell ref="M98:Q98"/>
    <mergeCell ref="L100:Q100"/>
    <mergeCell ref="P122:Q122"/>
    <mergeCell ref="H95:J95"/>
    <mergeCell ref="K95:L95"/>
    <mergeCell ref="M95:Q95"/>
    <mergeCell ref="H96:J96"/>
    <mergeCell ref="K96:L96"/>
    <mergeCell ref="M96:Q96"/>
    <mergeCell ref="H97:J97"/>
    <mergeCell ref="K97:L97"/>
    <mergeCell ref="M97:Q97"/>
    <mergeCell ref="H90:J90"/>
    <mergeCell ref="K90:L90"/>
    <mergeCell ref="M90:Q90"/>
    <mergeCell ref="H91:J91"/>
    <mergeCell ref="K91:L91"/>
    <mergeCell ref="M91:Q91"/>
    <mergeCell ref="H94:J94"/>
    <mergeCell ref="F78:P78"/>
    <mergeCell ref="F79:P79"/>
    <mergeCell ref="M81:P81"/>
    <mergeCell ref="M83:Q83"/>
    <mergeCell ref="H38:J38"/>
    <mergeCell ref="M38:P38"/>
    <mergeCell ref="L40:P40"/>
    <mergeCell ref="C76:Q76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E24:L24"/>
    <mergeCell ref="M27:P27"/>
    <mergeCell ref="M28:P28"/>
    <mergeCell ref="M29:P29"/>
    <mergeCell ref="O17:P17"/>
    <mergeCell ref="O18:P18"/>
    <mergeCell ref="O20:P20"/>
    <mergeCell ref="O21:P21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K94:L94"/>
    <mergeCell ref="M94:Q94"/>
    <mergeCell ref="F143:I143"/>
    <mergeCell ref="M143:O143"/>
    <mergeCell ref="P143:Q143"/>
    <mergeCell ref="M140:O140"/>
    <mergeCell ref="P140:Q140"/>
    <mergeCell ref="F134:I134"/>
    <mergeCell ref="M134:O134"/>
    <mergeCell ref="P134:Q134"/>
    <mergeCell ref="F147:I147"/>
    <mergeCell ref="P145:Q145"/>
    <mergeCell ref="F146:I146"/>
    <mergeCell ref="P146:Q146"/>
    <mergeCell ref="M146:O146"/>
    <mergeCell ref="F136:I136"/>
    <mergeCell ref="M136:O136"/>
    <mergeCell ref="P136:Q136"/>
    <mergeCell ref="F137:I137"/>
    <mergeCell ref="M137:O137"/>
    <mergeCell ref="M157:O157"/>
    <mergeCell ref="P157:Q157"/>
    <mergeCell ref="F145:I145"/>
    <mergeCell ref="M145:O145"/>
    <mergeCell ref="P137:Q137"/>
    <mergeCell ref="P149:Q149"/>
    <mergeCell ref="M149:O149"/>
    <mergeCell ref="F148:I148"/>
    <mergeCell ref="M148:O148"/>
    <mergeCell ref="P148:Q148"/>
    <mergeCell ref="F155:I155"/>
    <mergeCell ref="M155:O155"/>
    <mergeCell ref="P155:Q155"/>
    <mergeCell ref="F159:I159"/>
    <mergeCell ref="M159:O159"/>
    <mergeCell ref="P159:Q159"/>
    <mergeCell ref="F156:I156"/>
    <mergeCell ref="M156:O156"/>
    <mergeCell ref="P156:Q156"/>
    <mergeCell ref="F157:I157"/>
    <mergeCell ref="F161:I161"/>
    <mergeCell ref="M161:O161"/>
    <mergeCell ref="P161:Q161"/>
    <mergeCell ref="F158:I158"/>
    <mergeCell ref="M158:O158"/>
    <mergeCell ref="P158:Q158"/>
    <mergeCell ref="F160:I160"/>
    <mergeCell ref="M160:O160"/>
    <mergeCell ref="P160:Q160"/>
    <mergeCell ref="P125:Q125"/>
    <mergeCell ref="F144:I144"/>
    <mergeCell ref="P144:Q144"/>
    <mergeCell ref="M144:O144"/>
    <mergeCell ref="F142:I142"/>
    <mergeCell ref="M142:O142"/>
    <mergeCell ref="P142:Q142"/>
    <mergeCell ref="F138:I138"/>
    <mergeCell ref="M138:O138"/>
    <mergeCell ref="M125:O125"/>
  </mergeCells>
  <phoneticPr fontId="0" type="noConversion"/>
  <hyperlinks>
    <hyperlink ref="F1:G1" location="C2" display="1) Krycí list rozpočtu"/>
    <hyperlink ref="H1:K1" location="C86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20170601_01 - Spevnená plocha</vt:lpstr>
      <vt:lpstr>'20170601_01 - Spevnená plocha'!Názvy_tlače</vt:lpstr>
      <vt:lpstr>'Rekapitulácia stavby'!Názvy_tlače</vt:lpstr>
      <vt:lpstr>'20170601_01 - Spevnená plocha'!Oblasť_tlače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natali-hp\Natália</dc:creator>
  <cp:lastModifiedBy>jana.jurkovicova</cp:lastModifiedBy>
  <cp:lastPrinted>2018-10-08T09:50:24Z</cp:lastPrinted>
  <dcterms:created xsi:type="dcterms:W3CDTF">2017-05-30T09:11:20Z</dcterms:created>
  <dcterms:modified xsi:type="dcterms:W3CDTF">2018-10-11T11:51:47Z</dcterms:modified>
</cp:coreProperties>
</file>